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105" yWindow="-105" windowWidth="19425" windowHeight="10425"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F289" i="9"/>
  <c r="H288" i="9"/>
  <c r="G288" i="9"/>
  <c r="F288" i="9"/>
  <c r="F287" i="9"/>
  <c r="F286" i="9"/>
  <c r="H285" i="9"/>
  <c r="G285" i="9"/>
  <c r="F285" i="9"/>
  <c r="E285" i="9"/>
  <c r="B285" i="9" s="1"/>
  <c r="H284" i="9"/>
  <c r="G284" i="9"/>
  <c r="F284" i="9"/>
  <c r="H283" i="9"/>
  <c r="G283" i="9"/>
  <c r="F283" i="9"/>
  <c r="F282" i="9"/>
  <c r="H281" i="9"/>
  <c r="E281" i="9" s="1"/>
  <c r="B281" i="9" s="1"/>
  <c r="G281" i="9"/>
  <c r="F281" i="9"/>
  <c r="H280" i="9"/>
  <c r="E280" i="9" s="1"/>
  <c r="B280" i="9" s="1"/>
  <c r="G280" i="9"/>
  <c r="F280" i="9"/>
  <c r="H279" i="9"/>
  <c r="G279" i="9"/>
  <c r="F279" i="9"/>
  <c r="F278" i="9"/>
  <c r="F275" i="9" s="1"/>
  <c r="F277" i="9"/>
  <c r="F276" i="9"/>
  <c r="L274" i="9"/>
  <c r="F274" i="9" s="1"/>
  <c r="H274" i="9"/>
  <c r="I273" i="9"/>
  <c r="E273" i="9" s="1"/>
  <c r="B273" i="9" s="1"/>
  <c r="H273" i="9"/>
  <c r="F273" i="9"/>
  <c r="E272" i="9"/>
  <c r="M271" i="9"/>
  <c r="L271" i="9"/>
  <c r="F271" i="9"/>
  <c r="B271" i="9" s="1"/>
  <c r="E271" i="9"/>
  <c r="M270" i="9"/>
  <c r="L270" i="9"/>
  <c r="F270" i="9" s="1"/>
  <c r="B270" i="9" s="1"/>
  <c r="E270" i="9"/>
  <c r="M269" i="9"/>
  <c r="F269" i="9" s="1"/>
  <c r="B269" i="9" s="1"/>
  <c r="L269" i="9"/>
  <c r="E269" i="9"/>
  <c r="M268" i="9"/>
  <c r="L268" i="9"/>
  <c r="F268" i="9"/>
  <c r="E268" i="9"/>
  <c r="B268" i="9" s="1"/>
  <c r="M267" i="9"/>
  <c r="L267" i="9"/>
  <c r="F267" i="9"/>
  <c r="E267" i="9"/>
  <c r="B267" i="9" s="1"/>
  <c r="M266" i="9"/>
  <c r="L266" i="9"/>
  <c r="F266" i="9" s="1"/>
  <c r="E266" i="9"/>
  <c r="B266" i="9" s="1"/>
  <c r="M265" i="9"/>
  <c r="L265" i="9"/>
  <c r="F265" i="9" s="1"/>
  <c r="B265" i="9" s="1"/>
  <c r="E265" i="9"/>
  <c r="M264" i="9"/>
  <c r="L264" i="9"/>
  <c r="F264" i="9" s="1"/>
  <c r="B264" i="9" s="1"/>
  <c r="E264" i="9"/>
  <c r="M263" i="9"/>
  <c r="L263" i="9"/>
  <c r="F263" i="9"/>
  <c r="B263" i="9" s="1"/>
  <c r="E263" i="9"/>
  <c r="M262" i="9"/>
  <c r="L262" i="9"/>
  <c r="F262" i="9"/>
  <c r="B262" i="9" s="1"/>
  <c r="E262" i="9"/>
  <c r="M261" i="9"/>
  <c r="F261" i="9" s="1"/>
  <c r="B261" i="9" s="1"/>
  <c r="L261" i="9"/>
  <c r="E261" i="9"/>
  <c r="M260" i="9"/>
  <c r="F260" i="9" s="1"/>
  <c r="L260" i="9"/>
  <c r="E260" i="9"/>
  <c r="M259" i="9"/>
  <c r="L259" i="9"/>
  <c r="F259" i="9"/>
  <c r="E259" i="9"/>
  <c r="B259" i="9" s="1"/>
  <c r="M258" i="9"/>
  <c r="L258" i="9"/>
  <c r="F258" i="9" s="1"/>
  <c r="E258" i="9"/>
  <c r="M257" i="9"/>
  <c r="L257" i="9"/>
  <c r="F257" i="9" s="1"/>
  <c r="B257" i="9" s="1"/>
  <c r="E257" i="9"/>
  <c r="M256" i="9"/>
  <c r="L256" i="9"/>
  <c r="F256" i="9" s="1"/>
  <c r="B256" i="9" s="1"/>
  <c r="E256" i="9"/>
  <c r="M255" i="9"/>
  <c r="L255" i="9"/>
  <c r="F255" i="9"/>
  <c r="B255" i="9" s="1"/>
  <c r="E255" i="9"/>
  <c r="M254" i="9"/>
  <c r="L254" i="9"/>
  <c r="F254" i="9"/>
  <c r="B254" i="9" s="1"/>
  <c r="E254" i="9"/>
  <c r="M253" i="9"/>
  <c r="F253" i="9" s="1"/>
  <c r="B253" i="9" s="1"/>
  <c r="L253" i="9"/>
  <c r="E253" i="9"/>
  <c r="M252" i="9"/>
  <c r="F252" i="9" s="1"/>
  <c r="L252" i="9"/>
  <c r="E252" i="9"/>
  <c r="B252" i="9" s="1"/>
  <c r="M251" i="9"/>
  <c r="L251" i="9"/>
  <c r="F251" i="9"/>
  <c r="E251" i="9"/>
  <c r="B251" i="9" s="1"/>
  <c r="M250" i="9"/>
  <c r="L250" i="9"/>
  <c r="F250" i="9" s="1"/>
  <c r="E250" i="9"/>
  <c r="B250" i="9" s="1"/>
  <c r="M249" i="9"/>
  <c r="L249" i="9"/>
  <c r="F249" i="9" s="1"/>
  <c r="B249" i="9" s="1"/>
  <c r="E249" i="9"/>
  <c r="M248" i="9"/>
  <c r="L248" i="9"/>
  <c r="F248" i="9" s="1"/>
  <c r="B248" i="9" s="1"/>
  <c r="E248" i="9"/>
  <c r="M247" i="9"/>
  <c r="L247" i="9"/>
  <c r="F247" i="9"/>
  <c r="B247" i="9" s="1"/>
  <c r="E247" i="9"/>
  <c r="M246" i="9"/>
  <c r="L246" i="9"/>
  <c r="F246" i="9"/>
  <c r="B246" i="9" s="1"/>
  <c r="E246" i="9"/>
  <c r="M245" i="9"/>
  <c r="F245" i="9" s="1"/>
  <c r="B245" i="9" s="1"/>
  <c r="L245" i="9"/>
  <c r="E245" i="9"/>
  <c r="M244" i="9"/>
  <c r="F244" i="9" s="1"/>
  <c r="L244" i="9"/>
  <c r="E244" i="9"/>
  <c r="M243" i="9"/>
  <c r="F243" i="9" s="1"/>
  <c r="L243" i="9"/>
  <c r="E243" i="9"/>
  <c r="M242" i="9"/>
  <c r="L242" i="9"/>
  <c r="F242" i="9" s="1"/>
  <c r="E242" i="9"/>
  <c r="B242" i="9" s="1"/>
  <c r="M241" i="9"/>
  <c r="L241" i="9"/>
  <c r="F241" i="9" s="1"/>
  <c r="B241" i="9" s="1"/>
  <c r="E241" i="9"/>
  <c r="M240" i="9"/>
  <c r="L240" i="9"/>
  <c r="F240" i="9" s="1"/>
  <c r="B240" i="9" s="1"/>
  <c r="E240" i="9"/>
  <c r="M239" i="9"/>
  <c r="L239" i="9"/>
  <c r="F239" i="9"/>
  <c r="B239" i="9" s="1"/>
  <c r="E239" i="9"/>
  <c r="M238" i="9"/>
  <c r="L238" i="9"/>
  <c r="F238" i="9"/>
  <c r="B238" i="9" s="1"/>
  <c r="E238" i="9"/>
  <c r="M237" i="9"/>
  <c r="F237" i="9" s="1"/>
  <c r="B237" i="9" s="1"/>
  <c r="L237" i="9"/>
  <c r="E237" i="9"/>
  <c r="M236" i="9"/>
  <c r="F236" i="9" s="1"/>
  <c r="L236" i="9"/>
  <c r="E236" i="9"/>
  <c r="M235" i="9"/>
  <c r="F235" i="9" s="1"/>
  <c r="L235" i="9"/>
  <c r="E235" i="9"/>
  <c r="B235" i="9" s="1"/>
  <c r="M234" i="9"/>
  <c r="L234" i="9"/>
  <c r="F234" i="9" s="1"/>
  <c r="E234" i="9"/>
  <c r="B234" i="9" s="1"/>
  <c r="M233" i="9"/>
  <c r="L233" i="9"/>
  <c r="F233" i="9" s="1"/>
  <c r="E233" i="9"/>
  <c r="B233" i="9"/>
  <c r="M232" i="9"/>
  <c r="L232" i="9"/>
  <c r="F232" i="9" s="1"/>
  <c r="B232" i="9" s="1"/>
  <c r="E232" i="9"/>
  <c r="M231" i="9"/>
  <c r="L231" i="9"/>
  <c r="F231" i="9"/>
  <c r="B231" i="9" s="1"/>
  <c r="E231" i="9"/>
  <c r="M230" i="9"/>
  <c r="L230" i="9"/>
  <c r="F230" i="9"/>
  <c r="B230" i="9" s="1"/>
  <c r="E230" i="9"/>
  <c r="M229" i="9"/>
  <c r="F229" i="9" s="1"/>
  <c r="B229" i="9" s="1"/>
  <c r="L229" i="9"/>
  <c r="E229" i="9"/>
  <c r="M228" i="9"/>
  <c r="F228" i="9" s="1"/>
  <c r="L228" i="9"/>
  <c r="E228" i="9"/>
  <c r="B228" i="9" s="1"/>
  <c r="M227" i="9"/>
  <c r="F227" i="9" s="1"/>
  <c r="L227" i="9"/>
  <c r="E227" i="9"/>
  <c r="M226" i="9"/>
  <c r="L226" i="9"/>
  <c r="F226" i="9" s="1"/>
  <c r="E226" i="9"/>
  <c r="H225" i="9"/>
  <c r="G225" i="9"/>
  <c r="F225" i="9"/>
  <c r="M224" i="9"/>
  <c r="L224" i="9"/>
  <c r="F224" i="9" s="1"/>
  <c r="B224" i="9" s="1"/>
  <c r="E224" i="9"/>
  <c r="M223" i="9"/>
  <c r="L223" i="9"/>
  <c r="F223" i="9"/>
  <c r="B223" i="9" s="1"/>
  <c r="E223" i="9"/>
  <c r="M222" i="9"/>
  <c r="L222" i="9"/>
  <c r="E222" i="9"/>
  <c r="M221" i="9"/>
  <c r="L221" i="9"/>
  <c r="E221" i="9"/>
  <c r="M220" i="9"/>
  <c r="F220" i="9" s="1"/>
  <c r="L220" i="9"/>
  <c r="E220" i="9"/>
  <c r="M219" i="9"/>
  <c r="L219" i="9"/>
  <c r="E219" i="9"/>
  <c r="M218" i="9"/>
  <c r="L218" i="9"/>
  <c r="E218" i="9"/>
  <c r="M217" i="9"/>
  <c r="L217" i="9"/>
  <c r="E217" i="9"/>
  <c r="M216" i="9"/>
  <c r="L216" i="9"/>
  <c r="F216" i="9" s="1"/>
  <c r="B216" i="9" s="1"/>
  <c r="E216" i="9"/>
  <c r="M215" i="9"/>
  <c r="L215" i="9"/>
  <c r="F215" i="9"/>
  <c r="E215" i="9"/>
  <c r="B215" i="9" s="1"/>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G158" i="9"/>
  <c r="F158" i="9"/>
  <c r="E158" i="9"/>
  <c r="B158" i="9" s="1"/>
  <c r="H157" i="9"/>
  <c r="G157" i="9"/>
  <c r="E157" i="9" s="1"/>
  <c r="B157" i="9" s="1"/>
  <c r="F157" i="9"/>
  <c r="H156" i="9"/>
  <c r="G156" i="9"/>
  <c r="E156" i="9" s="1"/>
  <c r="B156" i="9" s="1"/>
  <c r="F156" i="9"/>
  <c r="H155" i="9"/>
  <c r="G155" i="9"/>
  <c r="F155" i="9"/>
  <c r="E155" i="9"/>
  <c r="B155" i="9" s="1"/>
  <c r="H154" i="9"/>
  <c r="G154" i="9"/>
  <c r="F154" i="9"/>
  <c r="E154" i="9"/>
  <c r="B154" i="9" s="1"/>
  <c r="H153" i="9"/>
  <c r="G153" i="9"/>
  <c r="E153" i="9" s="1"/>
  <c r="B153" i="9" s="1"/>
  <c r="F153" i="9"/>
  <c r="H152" i="9"/>
  <c r="G152" i="9"/>
  <c r="E152" i="9" s="1"/>
  <c r="B152" i="9" s="1"/>
  <c r="F152" i="9"/>
  <c r="H151" i="9"/>
  <c r="G151" i="9"/>
  <c r="F151" i="9"/>
  <c r="E151" i="9"/>
  <c r="B151" i="9" s="1"/>
  <c r="H150" i="9"/>
  <c r="G150" i="9"/>
  <c r="F150" i="9"/>
  <c r="E150" i="9"/>
  <c r="B150" i="9" s="1"/>
  <c r="H149" i="9"/>
  <c r="G149" i="9"/>
  <c r="E149" i="9" s="1"/>
  <c r="B149" i="9" s="1"/>
  <c r="F149" i="9"/>
  <c r="H148" i="9"/>
  <c r="G148" i="9"/>
  <c r="E148" i="9" s="1"/>
  <c r="F148" i="9"/>
  <c r="B148" i="9"/>
  <c r="H147" i="9"/>
  <c r="G147" i="9"/>
  <c r="F147" i="9"/>
  <c r="E147" i="9"/>
  <c r="B147" i="9" s="1"/>
  <c r="H146" i="9"/>
  <c r="G146" i="9"/>
  <c r="F146" i="9"/>
  <c r="E146" i="9"/>
  <c r="B146" i="9" s="1"/>
  <c r="H145" i="9"/>
  <c r="G145" i="9"/>
  <c r="E145" i="9" s="1"/>
  <c r="B145" i="9" s="1"/>
  <c r="F145" i="9"/>
  <c r="H144" i="9"/>
  <c r="G144" i="9"/>
  <c r="E144" i="9" s="1"/>
  <c r="B144" i="9" s="1"/>
  <c r="F144" i="9"/>
  <c r="H143" i="9"/>
  <c r="G143" i="9"/>
  <c r="F143" i="9"/>
  <c r="E143" i="9"/>
  <c r="B143" i="9" s="1"/>
  <c r="F142" i="9"/>
  <c r="H141" i="9"/>
  <c r="G141" i="9"/>
  <c r="E141" i="9" s="1"/>
  <c r="B141" i="9" s="1"/>
  <c r="F141" i="9"/>
  <c r="H140" i="9"/>
  <c r="G140" i="9"/>
  <c r="E140" i="9" s="1"/>
  <c r="B140" i="9" s="1"/>
  <c r="F140" i="9"/>
  <c r="H139" i="9"/>
  <c r="G139" i="9"/>
  <c r="F139" i="9"/>
  <c r="E139" i="9"/>
  <c r="B139" i="9" s="1"/>
  <c r="H138" i="9"/>
  <c r="G138" i="9"/>
  <c r="F138" i="9"/>
  <c r="E138" i="9"/>
  <c r="H137" i="9"/>
  <c r="G137" i="9"/>
  <c r="E137" i="9" s="1"/>
  <c r="B137" i="9" s="1"/>
  <c r="F137" i="9"/>
  <c r="H136" i="9"/>
  <c r="G136" i="9"/>
  <c r="E136" i="9" s="1"/>
  <c r="B136" i="9" s="1"/>
  <c r="F136" i="9"/>
  <c r="H135" i="9"/>
  <c r="G135" i="9"/>
  <c r="F135" i="9"/>
  <c r="E135" i="9"/>
  <c r="B135" i="9" s="1"/>
  <c r="H134" i="9"/>
  <c r="G134" i="9"/>
  <c r="F134" i="9"/>
  <c r="E134" i="9"/>
  <c r="B134" i="9" s="1"/>
  <c r="H133" i="9"/>
  <c r="G133" i="9"/>
  <c r="E133" i="9" s="1"/>
  <c r="B133" i="9" s="1"/>
  <c r="F133" i="9"/>
  <c r="H132" i="9"/>
  <c r="G132" i="9"/>
  <c r="E132" i="9" s="1"/>
  <c r="F132" i="9"/>
  <c r="B132" i="9"/>
  <c r="H131" i="9"/>
  <c r="G131" i="9"/>
  <c r="F131" i="9"/>
  <c r="E131" i="9"/>
  <c r="B131" i="9" s="1"/>
  <c r="H130" i="9"/>
  <c r="G130" i="9"/>
  <c r="F130" i="9"/>
  <c r="E130" i="9"/>
  <c r="B130" i="9" s="1"/>
  <c r="H129" i="9"/>
  <c r="G129" i="9"/>
  <c r="E129" i="9" s="1"/>
  <c r="B129" i="9" s="1"/>
  <c r="F129" i="9"/>
  <c r="H128" i="9"/>
  <c r="G128" i="9"/>
  <c r="F128" i="9"/>
  <c r="H127" i="9"/>
  <c r="G127" i="9"/>
  <c r="F127" i="9"/>
  <c r="E127" i="9"/>
  <c r="B127" i="9" s="1"/>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H121" i="9"/>
  <c r="G121" i="9"/>
  <c r="E121" i="9" s="1"/>
  <c r="B121" i="9" s="1"/>
  <c r="F121" i="9"/>
  <c r="H120" i="9"/>
  <c r="G120" i="9"/>
  <c r="F120" i="9"/>
  <c r="H119" i="9"/>
  <c r="G119" i="9"/>
  <c r="F119" i="9"/>
  <c r="E119" i="9"/>
  <c r="B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H113" i="9"/>
  <c r="G113" i="9"/>
  <c r="E113" i="9" s="1"/>
  <c r="B113" i="9" s="1"/>
  <c r="F113" i="9"/>
  <c r="H112" i="9"/>
  <c r="G112" i="9"/>
  <c r="E112" i="9" s="1"/>
  <c r="B112" i="9" s="1"/>
  <c r="F112" i="9"/>
  <c r="H111" i="9"/>
  <c r="G111" i="9"/>
  <c r="F111" i="9"/>
  <c r="E111" i="9"/>
  <c r="B111" i="9" s="1"/>
  <c r="H110" i="9"/>
  <c r="G110" i="9"/>
  <c r="F110" i="9"/>
  <c r="E110" i="9"/>
  <c r="B110" i="9" s="1"/>
  <c r="H109" i="9"/>
  <c r="G109" i="9"/>
  <c r="E109" i="9" s="1"/>
  <c r="F109" i="9"/>
  <c r="H108" i="9"/>
  <c r="G108" i="9"/>
  <c r="E108" i="9" s="1"/>
  <c r="F108" i="9"/>
  <c r="B108" i="9"/>
  <c r="H107" i="9"/>
  <c r="E107" i="9" s="1"/>
  <c r="B107" i="9" s="1"/>
  <c r="G107" i="9"/>
  <c r="F107" i="9"/>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F93" i="9"/>
  <c r="H92" i="9"/>
  <c r="G92" i="9"/>
  <c r="F92" i="9"/>
  <c r="E92" i="9"/>
  <c r="B92" i="9"/>
  <c r="H91" i="9"/>
  <c r="E91" i="9" s="1"/>
  <c r="B91" i="9" s="1"/>
  <c r="G91" i="9"/>
  <c r="F91" i="9"/>
  <c r="H90" i="9"/>
  <c r="G90" i="9"/>
  <c r="F90" i="9"/>
  <c r="E90" i="9"/>
  <c r="H89" i="9"/>
  <c r="G89" i="9"/>
  <c r="E89" i="9" s="1"/>
  <c r="B89" i="9" s="1"/>
  <c r="F89" i="9"/>
  <c r="H88" i="9"/>
  <c r="G88" i="9"/>
  <c r="F88" i="9"/>
  <c r="H87" i="9"/>
  <c r="G87" i="9"/>
  <c r="F87" i="9"/>
  <c r="E87" i="9"/>
  <c r="B87" i="9" s="1"/>
  <c r="H86" i="9"/>
  <c r="G86" i="9"/>
  <c r="F86" i="9"/>
  <c r="E86" i="9"/>
  <c r="B86" i="9" s="1"/>
  <c r="H85" i="9"/>
  <c r="G85" i="9"/>
  <c r="E85" i="9" s="1"/>
  <c r="F85" i="9"/>
  <c r="H84" i="9"/>
  <c r="G84" i="9"/>
  <c r="F84" i="9"/>
  <c r="E84" i="9"/>
  <c r="B84" i="9"/>
  <c r="H83" i="9"/>
  <c r="E83" i="9" s="1"/>
  <c r="B83" i="9" s="1"/>
  <c r="G83" i="9"/>
  <c r="F83" i="9"/>
  <c r="H82" i="9"/>
  <c r="G82" i="9"/>
  <c r="F82" i="9"/>
  <c r="E82" i="9"/>
  <c r="B82" i="9" s="1"/>
  <c r="H81" i="9"/>
  <c r="G81" i="9"/>
  <c r="E81" i="9" s="1"/>
  <c r="B81" i="9" s="1"/>
  <c r="F81" i="9"/>
  <c r="H80" i="9"/>
  <c r="G80" i="9"/>
  <c r="F80" i="9"/>
  <c r="H79" i="9"/>
  <c r="G79" i="9"/>
  <c r="F79" i="9"/>
  <c r="E79" i="9"/>
  <c r="B79" i="9" s="1"/>
  <c r="H78" i="9"/>
  <c r="G78" i="9"/>
  <c r="F78" i="9"/>
  <c r="E78" i="9"/>
  <c r="B78" i="9" s="1"/>
  <c r="H77" i="9"/>
  <c r="G77" i="9"/>
  <c r="E77" i="9" s="1"/>
  <c r="B77" i="9" s="1"/>
  <c r="F77" i="9"/>
  <c r="H76" i="9"/>
  <c r="G76" i="9"/>
  <c r="F76" i="9"/>
  <c r="E76" i="9"/>
  <c r="B76" i="9"/>
  <c r="H75" i="9"/>
  <c r="E75" i="9" s="1"/>
  <c r="B75" i="9" s="1"/>
  <c r="G75" i="9"/>
  <c r="F75" i="9"/>
  <c r="H74" i="9"/>
  <c r="G74" i="9"/>
  <c r="F74" i="9"/>
  <c r="E74" i="9"/>
  <c r="B74" i="9" s="1"/>
  <c r="H73" i="9"/>
  <c r="G73" i="9"/>
  <c r="E73" i="9" s="1"/>
  <c r="B73" i="9" s="1"/>
  <c r="F73" i="9"/>
  <c r="H72" i="9"/>
  <c r="G72" i="9"/>
  <c r="F72" i="9"/>
  <c r="H71" i="9"/>
  <c r="G71" i="9"/>
  <c r="F71" i="9"/>
  <c r="E71" i="9"/>
  <c r="B71" i="9"/>
  <c r="H70" i="9"/>
  <c r="G70" i="9"/>
  <c r="F70" i="9"/>
  <c r="E70" i="9"/>
  <c r="B70" i="9" s="1"/>
  <c r="H69" i="9"/>
  <c r="G69" i="9"/>
  <c r="F69" i="9"/>
  <c r="H68" i="9"/>
  <c r="G68" i="9"/>
  <c r="F68" i="9"/>
  <c r="H67" i="9"/>
  <c r="G67" i="9"/>
  <c r="F67" i="9"/>
  <c r="H66" i="9"/>
  <c r="G66" i="9"/>
  <c r="F66" i="9"/>
  <c r="E66" i="9"/>
  <c r="B66" i="9" s="1"/>
  <c r="H65" i="9"/>
  <c r="G65" i="9"/>
  <c r="E65" i="9" s="1"/>
  <c r="B65" i="9" s="1"/>
  <c r="F65" i="9"/>
  <c r="H64" i="9"/>
  <c r="G64" i="9"/>
  <c r="E64" i="9" s="1"/>
  <c r="B64" i="9" s="1"/>
  <c r="F64" i="9"/>
  <c r="H63" i="9"/>
  <c r="G63" i="9"/>
  <c r="F63" i="9"/>
  <c r="E63" i="9"/>
  <c r="B63" i="9" s="1"/>
  <c r="H62" i="9"/>
  <c r="G62" i="9"/>
  <c r="E62" i="9" s="1"/>
  <c r="B62" i="9" s="1"/>
  <c r="F62" i="9"/>
  <c r="H61" i="9"/>
  <c r="G61" i="9"/>
  <c r="E61" i="9" s="1"/>
  <c r="B61" i="9" s="1"/>
  <c r="F61" i="9"/>
  <c r="H60" i="9"/>
  <c r="G60" i="9"/>
  <c r="F60" i="9"/>
  <c r="E60" i="9"/>
  <c r="B60" i="9"/>
  <c r="H59" i="9"/>
  <c r="G59" i="9"/>
  <c r="F59" i="9"/>
  <c r="H58" i="9"/>
  <c r="G58" i="9"/>
  <c r="F58" i="9"/>
  <c r="H57" i="9"/>
  <c r="G57" i="9"/>
  <c r="F57" i="9"/>
  <c r="H56" i="9"/>
  <c r="G56" i="9"/>
  <c r="E56" i="9" s="1"/>
  <c r="B56" i="9" s="1"/>
  <c r="F56" i="9"/>
  <c r="H55" i="9"/>
  <c r="G55" i="9"/>
  <c r="F55" i="9"/>
  <c r="E55" i="9"/>
  <c r="B55" i="9"/>
  <c r="H54" i="9"/>
  <c r="G54" i="9"/>
  <c r="F54" i="9"/>
  <c r="E54" i="9"/>
  <c r="B54" i="9" s="1"/>
  <c r="H53" i="9"/>
  <c r="G53" i="9"/>
  <c r="E53" i="9" s="1"/>
  <c r="B53" i="9" s="1"/>
  <c r="F53" i="9"/>
  <c r="H52" i="9"/>
  <c r="G52" i="9"/>
  <c r="F52" i="9"/>
  <c r="E52" i="9"/>
  <c r="B52" i="9"/>
  <c r="H51" i="9"/>
  <c r="G51" i="9"/>
  <c r="F51" i="9"/>
  <c r="H50" i="9"/>
  <c r="G50" i="9"/>
  <c r="F50" i="9"/>
  <c r="E50" i="9"/>
  <c r="H49" i="9"/>
  <c r="G49" i="9"/>
  <c r="E49" i="9" s="1"/>
  <c r="B49" i="9" s="1"/>
  <c r="F49" i="9"/>
  <c r="H48" i="9"/>
  <c r="G48" i="9"/>
  <c r="E48" i="9" s="1"/>
  <c r="B48" i="9" s="1"/>
  <c r="F48" i="9"/>
  <c r="H47" i="9"/>
  <c r="G47" i="9"/>
  <c r="F47" i="9"/>
  <c r="E47" i="9"/>
  <c r="B47" i="9" s="1"/>
  <c r="H46" i="9"/>
  <c r="G46" i="9"/>
  <c r="F46" i="9"/>
  <c r="H45" i="9"/>
  <c r="G45" i="9"/>
  <c r="E45" i="9" s="1"/>
  <c r="F45" i="9"/>
  <c r="H44" i="9"/>
  <c r="G44" i="9"/>
  <c r="E44" i="9" s="1"/>
  <c r="B44" i="9" s="1"/>
  <c r="F44" i="9"/>
  <c r="H43" i="9"/>
  <c r="G43" i="9"/>
  <c r="F43" i="9"/>
  <c r="H42" i="9"/>
  <c r="G42" i="9"/>
  <c r="F42" i="9"/>
  <c r="H41" i="9"/>
  <c r="G41" i="9"/>
  <c r="F41" i="9"/>
  <c r="H40" i="9"/>
  <c r="G40" i="9"/>
  <c r="F40" i="9"/>
  <c r="H39" i="9"/>
  <c r="G39" i="9"/>
  <c r="F39" i="9"/>
  <c r="H38" i="9"/>
  <c r="G38" i="9"/>
  <c r="F38" i="9"/>
  <c r="E38" i="9"/>
  <c r="B38" i="9" s="1"/>
  <c r="H37" i="9"/>
  <c r="G37" i="9"/>
  <c r="F37" i="9"/>
  <c r="H36" i="9"/>
  <c r="G36" i="9"/>
  <c r="E36" i="9" s="1"/>
  <c r="B36" i="9" s="1"/>
  <c r="F36" i="9"/>
  <c r="H35" i="9"/>
  <c r="G35" i="9"/>
  <c r="F35" i="9"/>
  <c r="H34" i="9"/>
  <c r="G34" i="9"/>
  <c r="F34" i="9"/>
  <c r="E34" i="9"/>
  <c r="H33" i="9"/>
  <c r="G33" i="9"/>
  <c r="E33" i="9" s="1"/>
  <c r="B33" i="9" s="1"/>
  <c r="F33" i="9"/>
  <c r="H32" i="9"/>
  <c r="G32" i="9"/>
  <c r="F32" i="9"/>
  <c r="H31" i="9"/>
  <c r="G31" i="9"/>
  <c r="F31" i="9"/>
  <c r="E31" i="9"/>
  <c r="B31" i="9" s="1"/>
  <c r="H30" i="9"/>
  <c r="G30" i="9"/>
  <c r="E30" i="9" s="1"/>
  <c r="B30" i="9" s="1"/>
  <c r="F30" i="9"/>
  <c r="H29" i="9"/>
  <c r="G29" i="9"/>
  <c r="E29" i="9" s="1"/>
  <c r="B29" i="9" s="1"/>
  <c r="F29" i="9"/>
  <c r="H28" i="9"/>
  <c r="G28" i="9"/>
  <c r="F28" i="9"/>
  <c r="E28" i="9"/>
  <c r="B28" i="9"/>
  <c r="H27" i="9"/>
  <c r="G27" i="9"/>
  <c r="F27" i="9"/>
  <c r="H26" i="9"/>
  <c r="G26" i="9"/>
  <c r="F26" i="9"/>
  <c r="H25" i="9"/>
  <c r="G25" i="9"/>
  <c r="F25" i="9"/>
  <c r="H24" i="9"/>
  <c r="G24" i="9"/>
  <c r="F24" i="9"/>
  <c r="H23" i="9"/>
  <c r="G23" i="9"/>
  <c r="F23" i="9"/>
  <c r="H22" i="9"/>
  <c r="G22" i="9"/>
  <c r="E22" i="9" s="1"/>
  <c r="B22" i="9" s="1"/>
  <c r="F22" i="9"/>
  <c r="H21" i="9"/>
  <c r="G21" i="9"/>
  <c r="F21" i="9"/>
  <c r="F20" i="9"/>
  <c r="F4" i="9"/>
  <c r="O3" i="9"/>
  <c r="G274" i="9" s="1"/>
  <c r="I3" i="9"/>
  <c r="H3" i="9"/>
  <c r="G3" i="9"/>
  <c r="D101" i="8"/>
  <c r="I36" i="3" s="1"/>
  <c r="D95" i="8"/>
  <c r="D90" i="8"/>
  <c r="D85" i="8"/>
  <c r="D80" i="8"/>
  <c r="D75" i="8"/>
  <c r="D70" i="8"/>
  <c r="D65" i="8"/>
  <c r="D60" i="8"/>
  <c r="D55" i="8"/>
  <c r="D50" i="8"/>
  <c r="D44" i="8"/>
  <c r="D36" i="8"/>
  <c r="D26" i="8"/>
  <c r="D24" i="8" s="1"/>
  <c r="C1499" i="1" s="1"/>
  <c r="D18" i="8"/>
  <c r="D8" i="8"/>
  <c r="C1483" i="1" s="1"/>
  <c r="H1483" i="1" s="1"/>
  <c r="E44" i="7"/>
  <c r="D44" i="7"/>
  <c r="E39" i="7"/>
  <c r="D39" i="7"/>
  <c r="E38" i="7"/>
  <c r="D38" i="7"/>
  <c r="E30" i="7"/>
  <c r="D30" i="7"/>
  <c r="D22" i="7" s="1"/>
  <c r="E23" i="7"/>
  <c r="E22" i="7" s="1"/>
  <c r="D23" i="7"/>
  <c r="E7" i="7"/>
  <c r="E6" i="7" s="1"/>
  <c r="E5" i="7" s="1"/>
  <c r="I29" i="3" s="1"/>
  <c r="D7" i="7"/>
  <c r="F140" i="6"/>
  <c r="F139" i="6"/>
  <c r="F138" i="6"/>
  <c r="F137" i="6"/>
  <c r="F136" i="6"/>
  <c r="F135" i="6"/>
  <c r="F134" i="6"/>
  <c r="F133" i="6"/>
  <c r="F132" i="6"/>
  <c r="F131" i="6"/>
  <c r="F130" i="6"/>
  <c r="E130" i="6"/>
  <c r="E129" i="6" s="1"/>
  <c r="D130" i="6"/>
  <c r="D129" i="6"/>
  <c r="F128" i="6"/>
  <c r="F127" i="6"/>
  <c r="F126" i="6"/>
  <c r="F125" i="6"/>
  <c r="F124" i="6"/>
  <c r="F123" i="6"/>
  <c r="E122" i="6"/>
  <c r="D122" i="6"/>
  <c r="F122" i="6" s="1"/>
  <c r="F121" i="6"/>
  <c r="F120" i="6"/>
  <c r="F119" i="6"/>
  <c r="E118" i="6"/>
  <c r="D1412" i="1" s="1"/>
  <c r="D118" i="6"/>
  <c r="F117" i="6"/>
  <c r="F116" i="6"/>
  <c r="E115" i="6"/>
  <c r="D115" i="6"/>
  <c r="F113" i="6"/>
  <c r="F112" i="6"/>
  <c r="F111" i="6"/>
  <c r="F110" i="6"/>
  <c r="F109" i="6"/>
  <c r="F108" i="6"/>
  <c r="E107" i="6"/>
  <c r="D107" i="6"/>
  <c r="F107" i="6" s="1"/>
  <c r="F106" i="6"/>
  <c r="F105" i="6"/>
  <c r="F104" i="6"/>
  <c r="F103" i="6"/>
  <c r="F102" i="6"/>
  <c r="F101" i="6"/>
  <c r="F100" i="6"/>
  <c r="F99" i="6"/>
  <c r="E99" i="6"/>
  <c r="E89" i="6" s="1"/>
  <c r="D99" i="6"/>
  <c r="F98" i="6"/>
  <c r="F97" i="6"/>
  <c r="F96" i="6"/>
  <c r="F95" i="6"/>
  <c r="E94" i="6"/>
  <c r="D94" i="6"/>
  <c r="F93" i="6"/>
  <c r="F92" i="6"/>
  <c r="F91" i="6"/>
  <c r="E90" i="6"/>
  <c r="D90" i="6"/>
  <c r="F90" i="6" s="1"/>
  <c r="F88" i="6"/>
  <c r="F87" i="6"/>
  <c r="F86" i="6"/>
  <c r="F85" i="6"/>
  <c r="F84" i="6"/>
  <c r="F83" i="6"/>
  <c r="E82" i="6"/>
  <c r="D82" i="6"/>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3" i="6"/>
  <c r="F52" i="6"/>
  <c r="F51" i="6"/>
  <c r="E50" i="6"/>
  <c r="D50" i="6"/>
  <c r="F50" i="6" s="1"/>
  <c r="F49" i="6"/>
  <c r="F48" i="6"/>
  <c r="F47" i="6"/>
  <c r="F46" i="6"/>
  <c r="F45" i="6"/>
  <c r="F44" i="6"/>
  <c r="E43" i="6"/>
  <c r="D1337" i="1" s="1"/>
  <c r="D43" i="6"/>
  <c r="C1337" i="1" s="1"/>
  <c r="F42" i="6"/>
  <c r="F41" i="6"/>
  <c r="F40" i="6"/>
  <c r="E39" i="6"/>
  <c r="D39" i="6"/>
  <c r="F38" i="6"/>
  <c r="F37" i="6"/>
  <c r="E36" i="6"/>
  <c r="D36" i="6"/>
  <c r="F34" i="6"/>
  <c r="F33" i="6"/>
  <c r="F32" i="6"/>
  <c r="F31" i="6"/>
  <c r="F30" i="6"/>
  <c r="F29" i="6"/>
  <c r="E28" i="6"/>
  <c r="F28" i="6" s="1"/>
  <c r="D28" i="6"/>
  <c r="F27" i="6"/>
  <c r="F26" i="6"/>
  <c r="F25" i="6"/>
  <c r="F24" i="6"/>
  <c r="F23" i="6"/>
  <c r="F22" i="6"/>
  <c r="E22" i="6"/>
  <c r="D22" i="6"/>
  <c r="F21" i="6"/>
  <c r="F20" i="6"/>
  <c r="F19" i="6"/>
  <c r="F18" i="6"/>
  <c r="F17" i="6"/>
  <c r="F16" i="6"/>
  <c r="F15" i="6"/>
  <c r="F14" i="6"/>
  <c r="E13" i="6"/>
  <c r="D1307" i="1" s="1"/>
  <c r="D13" i="6"/>
  <c r="F12" i="6"/>
  <c r="F11" i="6"/>
  <c r="F10" i="6"/>
  <c r="E10" i="6"/>
  <c r="D10" i="6"/>
  <c r="F9" i="6"/>
  <c r="F8" i="6"/>
  <c r="F7" i="6"/>
  <c r="E6" i="6"/>
  <c r="D1300" i="1" s="1"/>
  <c r="D6" i="6"/>
  <c r="D5" i="6" s="1"/>
  <c r="H24"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F257" i="5"/>
  <c r="F256" i="5"/>
  <c r="F255" i="5"/>
  <c r="F254" i="5"/>
  <c r="F253" i="5"/>
  <c r="F252" i="5"/>
  <c r="F251" i="5"/>
  <c r="E250" i="5"/>
  <c r="D250" i="5"/>
  <c r="F250" i="5" s="1"/>
  <c r="F249" i="5"/>
  <c r="F248" i="5"/>
  <c r="F247" i="5"/>
  <c r="E246" i="5"/>
  <c r="D246" i="5"/>
  <c r="F244" i="5"/>
  <c r="F243" i="5"/>
  <c r="F242" i="5"/>
  <c r="E242" i="5"/>
  <c r="D242" i="5"/>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E191" i="5"/>
  <c r="D191" i="5"/>
  <c r="F191" i="5" s="1"/>
  <c r="F190" i="5"/>
  <c r="E190" i="5"/>
  <c r="H291" i="9" s="1"/>
  <c r="D190" i="5"/>
  <c r="G291" i="9" s="1"/>
  <c r="E291" i="9" s="1"/>
  <c r="B291" i="9" s="1"/>
  <c r="F189" i="5"/>
  <c r="F188" i="5"/>
  <c r="F187" i="5"/>
  <c r="F186" i="5"/>
  <c r="F185" i="5"/>
  <c r="F184" i="5"/>
  <c r="F183" i="5"/>
  <c r="F182" i="5"/>
  <c r="F181" i="5"/>
  <c r="E180" i="5"/>
  <c r="E177" i="5" s="1"/>
  <c r="D180" i="5"/>
  <c r="D177" i="5" s="1"/>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D87" i="5" s="1"/>
  <c r="F87" i="5" s="1"/>
  <c r="F105" i="5"/>
  <c r="F104" i="5"/>
  <c r="F103" i="5"/>
  <c r="F102" i="5"/>
  <c r="F101" i="5"/>
  <c r="F100" i="5"/>
  <c r="F99" i="5"/>
  <c r="F98" i="5"/>
  <c r="F97" i="5"/>
  <c r="F96" i="5"/>
  <c r="F95" i="5"/>
  <c r="F94" i="5"/>
  <c r="F93" i="5"/>
  <c r="F92" i="5"/>
  <c r="F91" i="5"/>
  <c r="F90" i="5"/>
  <c r="F89" i="5"/>
  <c r="E88" i="5"/>
  <c r="H286" i="9" s="1"/>
  <c r="D88" i="5"/>
  <c r="E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F626" i="4"/>
  <c r="E626" i="4"/>
  <c r="D626" i="4"/>
  <c r="F625" i="4"/>
  <c r="E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E142" i="9" s="1"/>
  <c r="B142"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E574" i="4"/>
  <c r="D574" i="4"/>
  <c r="F574" i="4" s="1"/>
  <c r="F573" i="4"/>
  <c r="F572" i="4"/>
  <c r="F571" i="4"/>
  <c r="E571" i="4"/>
  <c r="D571" i="4"/>
  <c r="F570" i="4"/>
  <c r="F569" i="4"/>
  <c r="F568" i="4"/>
  <c r="E568" i="4"/>
  <c r="E567" i="4" s="1"/>
  <c r="D568" i="4"/>
  <c r="D567" i="4" s="1"/>
  <c r="F567"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E515" i="4" s="1"/>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E484" i="4"/>
  <c r="D484" i="4"/>
  <c r="F484" i="4" s="1"/>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E421" i="4" s="1"/>
  <c r="E420" i="4" s="1"/>
  <c r="D435" i="4"/>
  <c r="F435" i="4" s="1"/>
  <c r="F434" i="4"/>
  <c r="F433" i="4"/>
  <c r="F432" i="4"/>
  <c r="F431" i="4"/>
  <c r="F430" i="4"/>
  <c r="E430" i="4"/>
  <c r="D430" i="4"/>
  <c r="F429" i="4"/>
  <c r="F428" i="4"/>
  <c r="E427" i="4"/>
  <c r="D427" i="4"/>
  <c r="F426" i="4"/>
  <c r="F425" i="4"/>
  <c r="F424" i="4"/>
  <c r="F423" i="4"/>
  <c r="E422" i="4"/>
  <c r="D422" i="4"/>
  <c r="F422" i="4" s="1"/>
  <c r="E418" i="4"/>
  <c r="D413" i="1" s="1"/>
  <c r="D418" i="4"/>
  <c r="E417" i="4"/>
  <c r="E643" i="4" s="1"/>
  <c r="D417" i="4"/>
  <c r="D643" i="4" s="1"/>
  <c r="F643" i="4" s="1"/>
  <c r="F416" i="4"/>
  <c r="E416" i="4"/>
  <c r="D416" i="4"/>
  <c r="F411" i="4"/>
  <c r="F410" i="4"/>
  <c r="F409" i="4"/>
  <c r="F406" i="4"/>
  <c r="F405" i="4"/>
  <c r="F404" i="4"/>
  <c r="F403" i="4"/>
  <c r="E402" i="4"/>
  <c r="D402" i="4"/>
  <c r="F402" i="4" s="1"/>
  <c r="F401" i="4"/>
  <c r="F400" i="4"/>
  <c r="E400" i="4"/>
  <c r="D400" i="4"/>
  <c r="F399" i="4"/>
  <c r="F398" i="4"/>
  <c r="F397" i="4"/>
  <c r="E397" i="4"/>
  <c r="E396" i="4" s="1"/>
  <c r="D397" i="4"/>
  <c r="D396" i="4" s="1"/>
  <c r="F396" i="4" s="1"/>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F356" i="4"/>
  <c r="E356" i="4"/>
  <c r="D356" i="4"/>
  <c r="F355" i="4"/>
  <c r="F354" i="4"/>
  <c r="F353" i="4"/>
  <c r="E352" i="4"/>
  <c r="E351" i="4" s="1"/>
  <c r="D352" i="4"/>
  <c r="F349" i="4"/>
  <c r="F348" i="4"/>
  <c r="E348" i="4"/>
  <c r="D348" i="4"/>
  <c r="F347" i="4"/>
  <c r="F346" i="4"/>
  <c r="F345" i="4"/>
  <c r="E345" i="4"/>
  <c r="E344" i="4" s="1"/>
  <c r="D345" i="4"/>
  <c r="D344" i="4" s="1"/>
  <c r="F344" i="4"/>
  <c r="F343" i="4"/>
  <c r="F342" i="4"/>
  <c r="F341" i="4"/>
  <c r="F340" i="4"/>
  <c r="F339" i="4"/>
  <c r="E339" i="4"/>
  <c r="D339" i="4"/>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F312" i="4" s="1"/>
  <c r="D312" i="4"/>
  <c r="F310" i="4"/>
  <c r="F309" i="4"/>
  <c r="F308" i="4"/>
  <c r="F307" i="4"/>
  <c r="F306" i="4"/>
  <c r="F305" i="4"/>
  <c r="E304" i="4"/>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F264" i="4"/>
  <c r="E264" i="4"/>
  <c r="E263" i="4" s="1"/>
  <c r="D264" i="4"/>
  <c r="F262" i="4"/>
  <c r="F261" i="4"/>
  <c r="F260" i="4"/>
  <c r="E259" i="4"/>
  <c r="F259" i="4" s="1"/>
  <c r="D259" i="4"/>
  <c r="F258" i="4"/>
  <c r="F257" i="4"/>
  <c r="F256" i="4"/>
  <c r="F255" i="4"/>
  <c r="F254" i="4"/>
  <c r="F253" i="4"/>
  <c r="E253" i="4"/>
  <c r="D253" i="4"/>
  <c r="D252" i="4"/>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E231" i="4"/>
  <c r="D231" i="4"/>
  <c r="F230" i="4"/>
  <c r="F229" i="4"/>
  <c r="F228" i="4"/>
  <c r="E228" i="4"/>
  <c r="D228" i="4"/>
  <c r="F227" i="4"/>
  <c r="F226" i="4"/>
  <c r="F225" i="4"/>
  <c r="E225" i="4"/>
  <c r="D225" i="4"/>
  <c r="F223" i="4"/>
  <c r="F222" i="4"/>
  <c r="F221" i="4"/>
  <c r="F220" i="4"/>
  <c r="E219" i="4"/>
  <c r="E215" i="4" s="1"/>
  <c r="D211" i="1" s="1"/>
  <c r="D219" i="4"/>
  <c r="F218" i="4"/>
  <c r="F217" i="4"/>
  <c r="E216" i="4"/>
  <c r="D216" i="4"/>
  <c r="F216" i="4" s="1"/>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D139" i="4" s="1"/>
  <c r="F139" i="4" s="1"/>
  <c r="F138" i="4"/>
  <c r="F137" i="4"/>
  <c r="F136" i="4"/>
  <c r="F135" i="4"/>
  <c r="F134" i="4"/>
  <c r="E134" i="4"/>
  <c r="E133" i="4" s="1"/>
  <c r="D134" i="4"/>
  <c r="D133" i="4"/>
  <c r="F133" i="4" s="1"/>
  <c r="F132" i="4"/>
  <c r="F131" i="4"/>
  <c r="F130" i="4"/>
  <c r="F129" i="4"/>
  <c r="E128" i="4"/>
  <c r="D128" i="4"/>
  <c r="F127" i="4"/>
  <c r="F126" i="4"/>
  <c r="E125" i="4"/>
  <c r="D125" i="4"/>
  <c r="F125"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F98" i="4"/>
  <c r="E98" i="4"/>
  <c r="D98" i="4"/>
  <c r="F97" i="4"/>
  <c r="F96" i="4"/>
  <c r="F95" i="4"/>
  <c r="F94" i="4"/>
  <c r="F93" i="4"/>
  <c r="F92" i="4"/>
  <c r="E91" i="4"/>
  <c r="E82" i="4" s="1"/>
  <c r="D78" i="1" s="1"/>
  <c r="D91" i="4"/>
  <c r="F91" i="4" s="1"/>
  <c r="F90" i="4"/>
  <c r="F89" i="4"/>
  <c r="F88" i="4"/>
  <c r="F87" i="4"/>
  <c r="F86" i="4"/>
  <c r="F85" i="4"/>
  <c r="F84" i="4"/>
  <c r="F83" i="4"/>
  <c r="E83" i="4"/>
  <c r="D83"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49" i="4"/>
  <c r="F48" i="4"/>
  <c r="F47" i="4"/>
  <c r="F46" i="4"/>
  <c r="F45" i="4"/>
  <c r="E45" i="4"/>
  <c r="E44" i="4" s="1"/>
  <c r="D45" i="4"/>
  <c r="D44" i="4" s="1"/>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2" i="4"/>
  <c r="F21" i="4"/>
  <c r="F20" i="4"/>
  <c r="F19" i="4"/>
  <c r="F18" i="4"/>
  <c r="F17" i="4"/>
  <c r="E17" i="4"/>
  <c r="D17" i="4"/>
  <c r="F16" i="4"/>
  <c r="F15" i="4"/>
  <c r="F14" i="4"/>
  <c r="F13" i="4"/>
  <c r="F12" i="4"/>
  <c r="F11" i="4"/>
  <c r="F10" i="4"/>
  <c r="F9" i="4"/>
  <c r="E8" i="4"/>
  <c r="F8" i="4" s="1"/>
  <c r="D8" i="4"/>
  <c r="G36" i="3"/>
  <c r="B36" i="3"/>
  <c r="G35" i="3"/>
  <c r="B35" i="3"/>
  <c r="G34" i="3"/>
  <c r="B34" i="3"/>
  <c r="I33" i="3"/>
  <c r="G33" i="3"/>
  <c r="B33" i="3"/>
  <c r="I32" i="3"/>
  <c r="H32" i="3"/>
  <c r="G32" i="3"/>
  <c r="B32" i="3"/>
  <c r="I31" i="3"/>
  <c r="H31" i="3"/>
  <c r="G31" i="3"/>
  <c r="B31" i="3"/>
  <c r="I30"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H1579" i="1" s="1"/>
  <c r="H1578" i="1"/>
  <c r="C1578" i="1"/>
  <c r="G1578" i="1" s="1"/>
  <c r="C1577" i="1"/>
  <c r="C1576" i="1"/>
  <c r="G1576" i="1" s="1"/>
  <c r="H1575" i="1"/>
  <c r="C1575" i="1"/>
  <c r="G1575" i="1" s="1"/>
  <c r="C1574" i="1"/>
  <c r="G1573" i="1"/>
  <c r="C1573" i="1"/>
  <c r="H1573" i="1" s="1"/>
  <c r="H1572" i="1"/>
  <c r="C1572" i="1"/>
  <c r="G1572" i="1" s="1"/>
  <c r="H1571" i="1"/>
  <c r="G1571" i="1"/>
  <c r="C1571" i="1"/>
  <c r="C1570" i="1"/>
  <c r="H1570" i="1" s="1"/>
  <c r="C1569" i="1"/>
  <c r="H1569" i="1" s="1"/>
  <c r="C1568" i="1"/>
  <c r="C1567" i="1"/>
  <c r="H1567" i="1" s="1"/>
  <c r="C1566" i="1"/>
  <c r="H1566" i="1" s="1"/>
  <c r="H1565" i="1"/>
  <c r="G1565" i="1"/>
  <c r="C1565" i="1"/>
  <c r="H1564" i="1"/>
  <c r="G1564" i="1"/>
  <c r="C1564" i="1"/>
  <c r="G1563" i="1"/>
  <c r="C1563" i="1"/>
  <c r="H1563" i="1" s="1"/>
  <c r="H1562" i="1"/>
  <c r="G1562" i="1"/>
  <c r="C1562" i="1"/>
  <c r="H1561" i="1"/>
  <c r="C1561" i="1"/>
  <c r="G1561" i="1" s="1"/>
  <c r="C1560" i="1"/>
  <c r="G1559" i="1"/>
  <c r="C1559" i="1"/>
  <c r="H1559" i="1" s="1"/>
  <c r="C1558" i="1"/>
  <c r="H1558" i="1" s="1"/>
  <c r="H1557" i="1"/>
  <c r="G1557" i="1"/>
  <c r="C1557" i="1"/>
  <c r="H1556" i="1"/>
  <c r="G1556" i="1"/>
  <c r="C1556" i="1"/>
  <c r="G1555" i="1"/>
  <c r="C1555" i="1"/>
  <c r="H1555" i="1" s="1"/>
  <c r="H1554" i="1"/>
  <c r="C1554" i="1"/>
  <c r="G1554" i="1" s="1"/>
  <c r="H1553" i="1"/>
  <c r="C1553" i="1"/>
  <c r="G1553" i="1" s="1"/>
  <c r="C1552" i="1"/>
  <c r="G1551" i="1"/>
  <c r="C1551" i="1"/>
  <c r="H1551" i="1" s="1"/>
  <c r="C1550" i="1"/>
  <c r="H1550" i="1" s="1"/>
  <c r="H1549" i="1"/>
  <c r="G1549" i="1"/>
  <c r="C1549" i="1"/>
  <c r="H1548" i="1"/>
  <c r="G1548" i="1"/>
  <c r="C1548" i="1"/>
  <c r="G1547" i="1"/>
  <c r="C1547" i="1"/>
  <c r="H1547" i="1" s="1"/>
  <c r="H1546" i="1"/>
  <c r="C1546" i="1"/>
  <c r="G1546" i="1" s="1"/>
  <c r="H1545" i="1"/>
  <c r="C1545" i="1"/>
  <c r="G1545" i="1" s="1"/>
  <c r="C1544" i="1"/>
  <c r="G1543" i="1"/>
  <c r="C1543" i="1"/>
  <c r="H1543" i="1" s="1"/>
  <c r="C1542" i="1"/>
  <c r="H1542" i="1" s="1"/>
  <c r="H1541" i="1"/>
  <c r="G1541" i="1"/>
  <c r="C1541" i="1"/>
  <c r="H1540" i="1"/>
  <c r="G1540" i="1"/>
  <c r="C1540" i="1"/>
  <c r="G1539" i="1"/>
  <c r="C1539" i="1"/>
  <c r="H1539" i="1" s="1"/>
  <c r="H1538" i="1"/>
  <c r="C1538" i="1"/>
  <c r="G1538" i="1" s="1"/>
  <c r="H1537" i="1"/>
  <c r="C1537" i="1"/>
  <c r="G1537" i="1" s="1"/>
  <c r="C1536" i="1"/>
  <c r="G1535" i="1"/>
  <c r="C1535" i="1"/>
  <c r="H1535" i="1" s="1"/>
  <c r="C1534" i="1"/>
  <c r="H1534" i="1" s="1"/>
  <c r="H1533" i="1"/>
  <c r="G1533" i="1"/>
  <c r="C1533" i="1"/>
  <c r="H1532" i="1"/>
  <c r="G1532" i="1"/>
  <c r="C1532" i="1"/>
  <c r="C1531" i="1"/>
  <c r="H1531" i="1" s="1"/>
  <c r="C1530" i="1"/>
  <c r="G1530" i="1" s="1"/>
  <c r="H1529" i="1"/>
  <c r="C1529" i="1"/>
  <c r="G1529" i="1" s="1"/>
  <c r="C1528" i="1"/>
  <c r="G1527" i="1"/>
  <c r="C1527" i="1"/>
  <c r="H1527" i="1" s="1"/>
  <c r="C1526" i="1"/>
  <c r="H1526" i="1" s="1"/>
  <c r="H1525" i="1"/>
  <c r="G1525" i="1"/>
  <c r="C1525" i="1"/>
  <c r="G1523" i="1"/>
  <c r="C1523" i="1"/>
  <c r="H1523" i="1" s="1"/>
  <c r="C1522" i="1"/>
  <c r="G1522" i="1" s="1"/>
  <c r="H1521" i="1"/>
  <c r="C1521" i="1"/>
  <c r="G1521" i="1" s="1"/>
  <c r="C1520" i="1"/>
  <c r="G1519" i="1"/>
  <c r="C1519" i="1"/>
  <c r="H1519" i="1" s="1"/>
  <c r="H1516" i="1"/>
  <c r="G1516" i="1"/>
  <c r="C1516" i="1"/>
  <c r="G1515" i="1"/>
  <c r="C1515" i="1"/>
  <c r="H1515" i="1" s="1"/>
  <c r="C1514" i="1"/>
  <c r="G1514" i="1" s="1"/>
  <c r="H1513" i="1"/>
  <c r="G1513" i="1"/>
  <c r="C1513" i="1"/>
  <c r="C1512" i="1"/>
  <c r="G1511" i="1"/>
  <c r="C1511" i="1"/>
  <c r="H1511" i="1" s="1"/>
  <c r="C1510" i="1"/>
  <c r="H1510" i="1" s="1"/>
  <c r="C1509" i="1"/>
  <c r="H1509" i="1" s="1"/>
  <c r="H1508" i="1"/>
  <c r="G1508" i="1"/>
  <c r="C1508" i="1"/>
  <c r="C1507" i="1"/>
  <c r="H1507" i="1" s="1"/>
  <c r="C1506" i="1"/>
  <c r="G1506" i="1" s="1"/>
  <c r="C1505" i="1"/>
  <c r="H1505" i="1" s="1"/>
  <c r="C1504" i="1"/>
  <c r="G1503" i="1"/>
  <c r="C1503" i="1"/>
  <c r="H1503" i="1" s="1"/>
  <c r="C1502" i="1"/>
  <c r="H1502" i="1" s="1"/>
  <c r="H1500" i="1"/>
  <c r="G1500" i="1"/>
  <c r="C1500" i="1"/>
  <c r="H1498" i="1"/>
  <c r="C1498" i="1"/>
  <c r="G1498" i="1" s="1"/>
  <c r="H1497" i="1"/>
  <c r="G1497" i="1"/>
  <c r="C1497" i="1"/>
  <c r="C1496" i="1"/>
  <c r="G1495" i="1"/>
  <c r="C1495" i="1"/>
  <c r="H1495" i="1" s="1"/>
  <c r="C1494" i="1"/>
  <c r="H1494" i="1" s="1"/>
  <c r="H1493" i="1"/>
  <c r="G1493" i="1"/>
  <c r="C1493" i="1"/>
  <c r="C1492" i="1"/>
  <c r="G1492" i="1" s="1"/>
  <c r="C1491" i="1"/>
  <c r="H1491" i="1" s="1"/>
  <c r="H1490" i="1"/>
  <c r="C1490" i="1"/>
  <c r="G1490" i="1" s="1"/>
  <c r="C1489" i="1"/>
  <c r="G1489" i="1" s="1"/>
  <c r="C1488" i="1"/>
  <c r="C1487" i="1"/>
  <c r="H1487" i="1" s="1"/>
  <c r="C1486" i="1"/>
  <c r="H1486" i="1" s="1"/>
  <c r="C1485" i="1"/>
  <c r="G1485" i="1" s="1"/>
  <c r="C1484" i="1"/>
  <c r="G1484" i="1" s="1"/>
  <c r="H1482" i="1"/>
  <c r="C1482" i="1"/>
  <c r="G1482" i="1" s="1"/>
  <c r="C1480" i="1"/>
  <c r="H1479" i="1"/>
  <c r="D1479" i="1"/>
  <c r="C1479" i="1"/>
  <c r="J1479" i="1" s="1"/>
  <c r="G1478" i="1"/>
  <c r="I1478" i="1" s="1"/>
  <c r="D1478" i="1"/>
  <c r="H1478" i="1" s="1"/>
  <c r="C1478" i="1"/>
  <c r="D1477" i="1"/>
  <c r="C1477" i="1"/>
  <c r="D1476" i="1"/>
  <c r="C1476" i="1"/>
  <c r="G1475" i="1"/>
  <c r="D1475" i="1"/>
  <c r="H1475" i="1" s="1"/>
  <c r="C1475" i="1"/>
  <c r="D1474" i="1"/>
  <c r="C1474" i="1"/>
  <c r="D1473" i="1"/>
  <c r="C1473" i="1"/>
  <c r="H1472" i="1"/>
  <c r="D1472" i="1"/>
  <c r="C1472" i="1"/>
  <c r="J1472" i="1" s="1"/>
  <c r="G1471" i="1"/>
  <c r="I1471" i="1" s="1"/>
  <c r="D1471" i="1"/>
  <c r="H1471" i="1" s="1"/>
  <c r="C1471" i="1"/>
  <c r="D1470" i="1"/>
  <c r="C1470" i="1"/>
  <c r="G1469" i="1"/>
  <c r="D1469" i="1"/>
  <c r="H1469" i="1" s="1"/>
  <c r="C1469" i="1"/>
  <c r="G1468" i="1"/>
  <c r="D1468" i="1"/>
  <c r="C1468" i="1"/>
  <c r="D1467" i="1"/>
  <c r="C1467" i="1"/>
  <c r="H1466" i="1"/>
  <c r="D1466" i="1"/>
  <c r="C1466" i="1"/>
  <c r="J1466" i="1" s="1"/>
  <c r="I1465" i="1"/>
  <c r="G1465" i="1"/>
  <c r="D1465" i="1"/>
  <c r="H1465" i="1" s="1"/>
  <c r="C1465" i="1"/>
  <c r="G1464" i="1"/>
  <c r="D1464" i="1"/>
  <c r="C1464" i="1"/>
  <c r="D1463" i="1"/>
  <c r="C1463" i="1"/>
  <c r="H1462" i="1"/>
  <c r="D1462" i="1"/>
  <c r="C1462" i="1"/>
  <c r="J1462" i="1" s="1"/>
  <c r="D1461" i="1"/>
  <c r="C1461" i="1"/>
  <c r="H1461" i="1" s="1"/>
  <c r="D1460" i="1"/>
  <c r="C1460" i="1"/>
  <c r="H1459" i="1"/>
  <c r="D1459" i="1"/>
  <c r="C1459" i="1"/>
  <c r="J1459" i="1" s="1"/>
  <c r="G1458" i="1"/>
  <c r="I1458" i="1" s="1"/>
  <c r="D1458" i="1"/>
  <c r="H1458" i="1" s="1"/>
  <c r="C1458" i="1"/>
  <c r="G1457" i="1"/>
  <c r="D1457" i="1"/>
  <c r="C1457" i="1"/>
  <c r="D1456" i="1"/>
  <c r="C1456" i="1"/>
  <c r="H1455" i="1"/>
  <c r="D1455" i="1"/>
  <c r="C1455" i="1"/>
  <c r="J1455" i="1" s="1"/>
  <c r="G1454" i="1"/>
  <c r="D1454" i="1"/>
  <c r="C1454" i="1"/>
  <c r="H1454" i="1" s="1"/>
  <c r="H1453" i="1"/>
  <c r="D1453" i="1"/>
  <c r="C1453" i="1"/>
  <c r="G1453" i="1" s="1"/>
  <c r="G1452" i="1"/>
  <c r="I1452" i="1" s="1"/>
  <c r="D1452" i="1"/>
  <c r="H1452" i="1" s="1"/>
  <c r="C1452" i="1"/>
  <c r="D1451" i="1"/>
  <c r="C1451" i="1"/>
  <c r="D1450" i="1"/>
  <c r="C1450" i="1"/>
  <c r="H1449" i="1"/>
  <c r="D1449" i="1"/>
  <c r="C1449" i="1"/>
  <c r="J1449" i="1" s="1"/>
  <c r="G1448" i="1"/>
  <c r="D1448" i="1"/>
  <c r="C1448" i="1"/>
  <c r="G1447" i="1"/>
  <c r="D1447" i="1"/>
  <c r="C1447" i="1"/>
  <c r="D1446" i="1"/>
  <c r="C1446" i="1"/>
  <c r="J1445" i="1"/>
  <c r="H1445" i="1"/>
  <c r="G1445" i="1"/>
  <c r="D1445" i="1"/>
  <c r="C1445" i="1"/>
  <c r="D1444" i="1"/>
  <c r="C1444" i="1"/>
  <c r="D1443" i="1"/>
  <c r="C1443" i="1"/>
  <c r="J1442" i="1"/>
  <c r="D1442" i="1"/>
  <c r="C1442" i="1"/>
  <c r="H1442" i="1" s="1"/>
  <c r="J1441" i="1"/>
  <c r="H1441" i="1"/>
  <c r="G1441" i="1"/>
  <c r="D1441" i="1"/>
  <c r="C1441" i="1"/>
  <c r="H1440" i="1"/>
  <c r="D1440" i="1"/>
  <c r="C1440" i="1"/>
  <c r="D1439" i="1"/>
  <c r="C1439" i="1"/>
  <c r="D1438" i="1"/>
  <c r="D1437" i="1"/>
  <c r="D1436" i="1"/>
  <c r="D1434" i="1"/>
  <c r="G1434" i="1" s="1"/>
  <c r="C1434" i="1"/>
  <c r="D1433" i="1"/>
  <c r="C1433" i="1"/>
  <c r="D1432" i="1"/>
  <c r="C1432" i="1"/>
  <c r="D1431" i="1"/>
  <c r="C1431" i="1"/>
  <c r="H1430" i="1"/>
  <c r="G1430" i="1"/>
  <c r="D1430" i="1"/>
  <c r="C1430" i="1"/>
  <c r="D1429" i="1"/>
  <c r="C1429" i="1"/>
  <c r="H1428" i="1"/>
  <c r="G1428" i="1"/>
  <c r="D1428" i="1"/>
  <c r="C1428" i="1"/>
  <c r="D1427" i="1"/>
  <c r="C1427" i="1"/>
  <c r="H1426" i="1"/>
  <c r="D1426" i="1"/>
  <c r="C1426" i="1"/>
  <c r="G1426" i="1" s="1"/>
  <c r="D1425" i="1"/>
  <c r="C1425" i="1"/>
  <c r="H1424" i="1"/>
  <c r="G1424" i="1"/>
  <c r="D1424" i="1"/>
  <c r="C1424" i="1"/>
  <c r="D1423" i="1"/>
  <c r="C1423" i="1"/>
  <c r="H1422" i="1"/>
  <c r="G1422" i="1"/>
  <c r="D1422" i="1"/>
  <c r="C1422" i="1"/>
  <c r="D1421" i="1"/>
  <c r="C1421" i="1"/>
  <c r="D1420" i="1"/>
  <c r="C1420" i="1"/>
  <c r="D1419" i="1"/>
  <c r="C1419" i="1"/>
  <c r="H1418" i="1"/>
  <c r="G1418" i="1"/>
  <c r="D1418" i="1"/>
  <c r="C1418" i="1"/>
  <c r="D1417" i="1"/>
  <c r="C1417" i="1"/>
  <c r="H1416" i="1"/>
  <c r="G1416" i="1"/>
  <c r="D1416" i="1"/>
  <c r="C1416" i="1"/>
  <c r="D1415" i="1"/>
  <c r="C1415" i="1"/>
  <c r="D1414" i="1"/>
  <c r="G1414" i="1" s="1"/>
  <c r="C1414" i="1"/>
  <c r="D1413" i="1"/>
  <c r="C1413" i="1"/>
  <c r="C1412" i="1"/>
  <c r="D1411" i="1"/>
  <c r="C1411" i="1"/>
  <c r="D1410" i="1"/>
  <c r="G1410" i="1" s="1"/>
  <c r="C1410" i="1"/>
  <c r="C1409" i="1"/>
  <c r="D1407" i="1"/>
  <c r="C1407" i="1"/>
  <c r="H1406" i="1"/>
  <c r="G1406" i="1"/>
  <c r="D1406" i="1"/>
  <c r="C1406" i="1"/>
  <c r="D1405" i="1"/>
  <c r="C1405" i="1"/>
  <c r="H1404" i="1"/>
  <c r="G1404" i="1"/>
  <c r="D1404" i="1"/>
  <c r="C1404" i="1"/>
  <c r="D1403" i="1"/>
  <c r="C1403" i="1"/>
  <c r="D1402" i="1"/>
  <c r="H1402" i="1" s="1"/>
  <c r="C1402" i="1"/>
  <c r="D1401" i="1"/>
  <c r="C1401" i="1"/>
  <c r="H1400" i="1"/>
  <c r="G1400" i="1"/>
  <c r="D1400" i="1"/>
  <c r="C1400" i="1"/>
  <c r="D1399" i="1"/>
  <c r="C1399" i="1"/>
  <c r="H1398" i="1"/>
  <c r="G1398" i="1"/>
  <c r="D1398" i="1"/>
  <c r="C1398" i="1"/>
  <c r="D1397" i="1"/>
  <c r="C1397" i="1"/>
  <c r="H1396" i="1"/>
  <c r="G1396" i="1"/>
  <c r="D1396" i="1"/>
  <c r="C1396" i="1"/>
  <c r="D1395" i="1"/>
  <c r="C1395" i="1"/>
  <c r="H1394" i="1"/>
  <c r="G1394" i="1"/>
  <c r="D1394" i="1"/>
  <c r="C1394" i="1"/>
  <c r="D1393" i="1"/>
  <c r="C1393" i="1"/>
  <c r="H1392" i="1"/>
  <c r="G1392" i="1"/>
  <c r="D1392" i="1"/>
  <c r="C1392" i="1"/>
  <c r="D1391" i="1"/>
  <c r="C1391" i="1"/>
  <c r="H1390" i="1"/>
  <c r="G1390" i="1"/>
  <c r="D1390" i="1"/>
  <c r="C1390" i="1"/>
  <c r="D1389" i="1"/>
  <c r="C1389" i="1"/>
  <c r="H1388" i="1"/>
  <c r="G1388" i="1"/>
  <c r="D1388" i="1"/>
  <c r="C1388" i="1"/>
  <c r="D1387" i="1"/>
  <c r="C1387" i="1"/>
  <c r="H1386" i="1"/>
  <c r="G1386" i="1"/>
  <c r="D1386" i="1"/>
  <c r="C1386" i="1"/>
  <c r="H1385" i="1"/>
  <c r="D1385" i="1"/>
  <c r="G1385" i="1" s="1"/>
  <c r="C1385" i="1"/>
  <c r="H1384" i="1"/>
  <c r="G1384" i="1"/>
  <c r="D1384" i="1"/>
  <c r="C1384" i="1"/>
  <c r="D1383" i="1"/>
  <c r="H1382" i="1"/>
  <c r="D1382" i="1"/>
  <c r="G1382" i="1" s="1"/>
  <c r="C1382" i="1"/>
  <c r="H1381" i="1"/>
  <c r="D1381" i="1"/>
  <c r="G1381" i="1" s="1"/>
  <c r="C1381" i="1"/>
  <c r="D1380" i="1"/>
  <c r="C1380" i="1"/>
  <c r="D1379" i="1"/>
  <c r="G1379" i="1" s="1"/>
  <c r="C1379" i="1"/>
  <c r="D1378" i="1"/>
  <c r="H1378" i="1" s="1"/>
  <c r="C1378" i="1"/>
  <c r="G1378" i="1" s="1"/>
  <c r="D1377" i="1"/>
  <c r="G1377" i="1" s="1"/>
  <c r="C1377" i="1"/>
  <c r="D1376" i="1"/>
  <c r="D1375" i="1"/>
  <c r="G1375" i="1" s="1"/>
  <c r="C1375" i="1"/>
  <c r="H1374" i="1"/>
  <c r="G1374" i="1"/>
  <c r="D1374" i="1"/>
  <c r="C1374" i="1"/>
  <c r="H1373" i="1"/>
  <c r="D1373" i="1"/>
  <c r="G1373" i="1" s="1"/>
  <c r="C1373" i="1"/>
  <c r="H1372" i="1"/>
  <c r="G1372" i="1"/>
  <c r="D1372" i="1"/>
  <c r="C1372" i="1"/>
  <c r="H1371" i="1"/>
  <c r="D1371" i="1"/>
  <c r="G1371" i="1" s="1"/>
  <c r="C1371" i="1"/>
  <c r="D1370" i="1"/>
  <c r="C1370" i="1"/>
  <c r="G1370" i="1" s="1"/>
  <c r="D1369" i="1"/>
  <c r="H1368" i="1"/>
  <c r="G1368" i="1"/>
  <c r="D1368" i="1"/>
  <c r="C1368" i="1"/>
  <c r="D1367" i="1"/>
  <c r="G1367" i="1" s="1"/>
  <c r="C1367" i="1"/>
  <c r="H1366" i="1"/>
  <c r="G1366" i="1"/>
  <c r="D1366" i="1"/>
  <c r="C1366" i="1"/>
  <c r="H1365" i="1"/>
  <c r="D1365" i="1"/>
  <c r="G1365" i="1" s="1"/>
  <c r="C1365" i="1"/>
  <c r="H1364" i="1"/>
  <c r="G1364" i="1"/>
  <c r="D1364" i="1"/>
  <c r="C1364" i="1"/>
  <c r="H1363" i="1"/>
  <c r="D1363" i="1"/>
  <c r="G1363" i="1" s="1"/>
  <c r="C1363" i="1"/>
  <c r="H1362" i="1"/>
  <c r="G1362" i="1"/>
  <c r="D1362" i="1"/>
  <c r="C1362" i="1"/>
  <c r="D1361" i="1"/>
  <c r="G1361" i="1" s="1"/>
  <c r="C1361" i="1"/>
  <c r="H1360" i="1"/>
  <c r="G1360" i="1"/>
  <c r="D1360" i="1"/>
  <c r="C1360" i="1"/>
  <c r="D1359" i="1"/>
  <c r="G1359" i="1" s="1"/>
  <c r="C1359" i="1"/>
  <c r="H1358" i="1"/>
  <c r="G1358" i="1"/>
  <c r="D1358" i="1"/>
  <c r="C1358" i="1"/>
  <c r="H1357" i="1"/>
  <c r="D1357" i="1"/>
  <c r="G1357" i="1" s="1"/>
  <c r="C1357" i="1"/>
  <c r="H1356" i="1"/>
  <c r="G1356" i="1"/>
  <c r="D1356" i="1"/>
  <c r="C1356" i="1"/>
  <c r="H1355" i="1"/>
  <c r="D1355" i="1"/>
  <c r="G1355" i="1" s="1"/>
  <c r="C1355" i="1"/>
  <c r="H1354" i="1"/>
  <c r="G1354" i="1"/>
  <c r="D1354" i="1"/>
  <c r="C1354" i="1"/>
  <c r="H1353" i="1"/>
  <c r="D1353" i="1"/>
  <c r="G1353" i="1" s="1"/>
  <c r="C1353" i="1"/>
  <c r="H1352" i="1"/>
  <c r="G1352" i="1"/>
  <c r="D1352" i="1"/>
  <c r="C1352" i="1"/>
  <c r="H1351" i="1"/>
  <c r="D1351" i="1"/>
  <c r="G1351" i="1" s="1"/>
  <c r="C1351" i="1"/>
  <c r="H1350" i="1"/>
  <c r="G1350" i="1"/>
  <c r="D1350" i="1"/>
  <c r="C1350" i="1"/>
  <c r="D1349" i="1"/>
  <c r="G1349" i="1" s="1"/>
  <c r="C1349" i="1"/>
  <c r="H1348" i="1"/>
  <c r="D1348" i="1"/>
  <c r="G1348" i="1" s="1"/>
  <c r="C1348" i="1"/>
  <c r="H1347" i="1"/>
  <c r="D1347" i="1"/>
  <c r="G1347" i="1" s="1"/>
  <c r="C1347" i="1"/>
  <c r="H1346" i="1"/>
  <c r="G1346" i="1"/>
  <c r="D1346" i="1"/>
  <c r="C1346" i="1"/>
  <c r="H1345" i="1"/>
  <c r="D1345" i="1"/>
  <c r="G1345" i="1" s="1"/>
  <c r="C1345" i="1"/>
  <c r="D1344" i="1"/>
  <c r="C1344" i="1"/>
  <c r="G1344" i="1" s="1"/>
  <c r="H1343" i="1"/>
  <c r="D1343" i="1"/>
  <c r="G1343" i="1" s="1"/>
  <c r="C1343" i="1"/>
  <c r="H1342" i="1"/>
  <c r="G1342" i="1"/>
  <c r="D1342" i="1"/>
  <c r="C1342" i="1"/>
  <c r="D1341" i="1"/>
  <c r="C1341" i="1"/>
  <c r="H1341" i="1" s="1"/>
  <c r="H1340" i="1"/>
  <c r="G1340" i="1"/>
  <c r="D1340" i="1"/>
  <c r="C1340" i="1"/>
  <c r="D1339" i="1"/>
  <c r="H1339" i="1" s="1"/>
  <c r="C1339" i="1"/>
  <c r="H1338" i="1"/>
  <c r="G1338" i="1"/>
  <c r="D1338" i="1"/>
  <c r="C1338" i="1"/>
  <c r="H1336" i="1"/>
  <c r="G1336" i="1"/>
  <c r="D1336" i="1"/>
  <c r="C1336" i="1"/>
  <c r="H1335" i="1"/>
  <c r="D1335" i="1"/>
  <c r="G1335" i="1" s="1"/>
  <c r="C1335" i="1"/>
  <c r="D1334" i="1"/>
  <c r="C1334" i="1"/>
  <c r="D1333" i="1"/>
  <c r="C1333" i="1"/>
  <c r="H1332" i="1"/>
  <c r="G1332" i="1"/>
  <c r="D1332" i="1"/>
  <c r="C1332" i="1"/>
  <c r="D1331" i="1"/>
  <c r="G1331" i="1" s="1"/>
  <c r="C1331" i="1"/>
  <c r="D1330" i="1"/>
  <c r="G1330" i="1" s="1"/>
  <c r="C1330" i="1"/>
  <c r="H1330" i="1" s="1"/>
  <c r="H1328" i="1"/>
  <c r="G1328" i="1"/>
  <c r="D1328" i="1"/>
  <c r="C1328" i="1"/>
  <c r="H1327" i="1"/>
  <c r="G1327" i="1"/>
  <c r="D1327" i="1"/>
  <c r="C1327" i="1"/>
  <c r="H1326" i="1"/>
  <c r="G1326" i="1"/>
  <c r="D1326" i="1"/>
  <c r="C1326" i="1"/>
  <c r="H1325" i="1"/>
  <c r="G1325" i="1"/>
  <c r="D1325" i="1"/>
  <c r="C1325" i="1"/>
  <c r="D1324" i="1"/>
  <c r="G1324" i="1" s="1"/>
  <c r="C1324" i="1"/>
  <c r="H1323" i="1"/>
  <c r="G1323" i="1"/>
  <c r="D1323" i="1"/>
  <c r="C1323" i="1"/>
  <c r="D1322" i="1"/>
  <c r="H1322" i="1" s="1"/>
  <c r="C1322" i="1"/>
  <c r="H1321" i="1"/>
  <c r="G1321" i="1"/>
  <c r="D1321" i="1"/>
  <c r="C1321" i="1"/>
  <c r="H1320" i="1"/>
  <c r="G1320" i="1"/>
  <c r="D1320" i="1"/>
  <c r="C1320" i="1"/>
  <c r="H1319" i="1"/>
  <c r="G1319" i="1"/>
  <c r="D1319" i="1"/>
  <c r="C1319" i="1"/>
  <c r="D1318" i="1"/>
  <c r="H1318" i="1" s="1"/>
  <c r="C1318" i="1"/>
  <c r="H1317" i="1"/>
  <c r="G1317" i="1"/>
  <c r="D1317" i="1"/>
  <c r="C1317" i="1"/>
  <c r="D1316" i="1"/>
  <c r="H1316" i="1" s="1"/>
  <c r="C1316" i="1"/>
  <c r="H1315" i="1"/>
  <c r="G1315" i="1"/>
  <c r="D1315" i="1"/>
  <c r="C1315" i="1"/>
  <c r="H1314" i="1"/>
  <c r="D1314" i="1"/>
  <c r="C1314" i="1"/>
  <c r="G1314" i="1" s="1"/>
  <c r="D1313" i="1"/>
  <c r="C1313" i="1"/>
  <c r="H1313" i="1" s="1"/>
  <c r="H1312" i="1"/>
  <c r="G1312" i="1"/>
  <c r="D1312" i="1"/>
  <c r="C1312" i="1"/>
  <c r="H1311" i="1"/>
  <c r="G1311" i="1"/>
  <c r="D1311" i="1"/>
  <c r="C1311" i="1"/>
  <c r="D1310" i="1"/>
  <c r="C1310" i="1"/>
  <c r="H1309" i="1"/>
  <c r="G1309" i="1"/>
  <c r="D1309" i="1"/>
  <c r="C1309" i="1"/>
  <c r="D1308" i="1"/>
  <c r="C1308" i="1"/>
  <c r="C1307" i="1"/>
  <c r="H1306" i="1"/>
  <c r="G1306" i="1"/>
  <c r="D1306" i="1"/>
  <c r="C1306" i="1"/>
  <c r="H1305" i="1"/>
  <c r="G1305" i="1"/>
  <c r="D1305" i="1"/>
  <c r="C1305" i="1"/>
  <c r="H1304" i="1"/>
  <c r="G1304" i="1"/>
  <c r="D1304" i="1"/>
  <c r="C1304" i="1"/>
  <c r="H1303" i="1"/>
  <c r="G1303" i="1"/>
  <c r="D1303" i="1"/>
  <c r="C1303" i="1"/>
  <c r="D1302" i="1"/>
  <c r="C1302" i="1"/>
  <c r="H1302" i="1" s="1"/>
  <c r="D1301" i="1"/>
  <c r="G1301" i="1" s="1"/>
  <c r="C1301"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D1277" i="1"/>
  <c r="H1277" i="1" s="1"/>
  <c r="C1277" i="1"/>
  <c r="H1276" i="1"/>
  <c r="G1276" i="1"/>
  <c r="D1276" i="1"/>
  <c r="C1276" i="1"/>
  <c r="G1275" i="1"/>
  <c r="D1275" i="1"/>
  <c r="H1275" i="1" s="1"/>
  <c r="C1275" i="1"/>
  <c r="H1274" i="1"/>
  <c r="D1274" i="1"/>
  <c r="G1274" i="1" s="1"/>
  <c r="C1274" i="1"/>
  <c r="G1273" i="1"/>
  <c r="D1273" i="1"/>
  <c r="H1273" i="1" s="1"/>
  <c r="C1273" i="1"/>
  <c r="H1272" i="1"/>
  <c r="G1272" i="1"/>
  <c r="D1272" i="1"/>
  <c r="C1272" i="1"/>
  <c r="G1271" i="1"/>
  <c r="D1271" i="1"/>
  <c r="H1271" i="1" s="1"/>
  <c r="C1271" i="1"/>
  <c r="H1270" i="1"/>
  <c r="G1270" i="1"/>
  <c r="D1270" i="1"/>
  <c r="C1270" i="1"/>
  <c r="H1269" i="1"/>
  <c r="G1269" i="1"/>
  <c r="D1269" i="1"/>
  <c r="C1269" i="1"/>
  <c r="H1268" i="1"/>
  <c r="G1268" i="1"/>
  <c r="D1268" i="1"/>
  <c r="C1268" i="1"/>
  <c r="H1267" i="1"/>
  <c r="G1267" i="1"/>
  <c r="D1267" i="1"/>
  <c r="C1267" i="1"/>
  <c r="D1266" i="1"/>
  <c r="C1266" i="1"/>
  <c r="H1265" i="1"/>
  <c r="G1265" i="1"/>
  <c r="D1265" i="1"/>
  <c r="C1265" i="1"/>
  <c r="D1264" i="1"/>
  <c r="H1264" i="1" s="1"/>
  <c r="C1264" i="1"/>
  <c r="H1263" i="1"/>
  <c r="D1263" i="1"/>
  <c r="G1263" i="1" s="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D1244" i="1"/>
  <c r="C1244" i="1"/>
  <c r="D1243" i="1"/>
  <c r="H1243" i="1" s="1"/>
  <c r="C1243" i="1"/>
  <c r="H1242" i="1"/>
  <c r="G1242" i="1"/>
  <c r="D1242" i="1"/>
  <c r="C1242" i="1"/>
  <c r="D1241" i="1"/>
  <c r="C1241" i="1"/>
  <c r="D1240" i="1"/>
  <c r="H1240" i="1" s="1"/>
  <c r="C1240" i="1"/>
  <c r="H1239" i="1"/>
  <c r="G1239" i="1"/>
  <c r="D1239" i="1"/>
  <c r="C1239" i="1"/>
  <c r="H1238" i="1"/>
  <c r="G1238" i="1"/>
  <c r="D1238" i="1"/>
  <c r="C1238" i="1"/>
  <c r="D1237" i="1"/>
  <c r="C1237" i="1"/>
  <c r="H1237" i="1" s="1"/>
  <c r="D1236" i="1"/>
  <c r="C1236" i="1"/>
  <c r="D1235" i="1"/>
  <c r="H1234" i="1"/>
  <c r="G1234" i="1"/>
  <c r="D1234" i="1"/>
  <c r="C1234" i="1"/>
  <c r="G1233" i="1"/>
  <c r="D1233" i="1"/>
  <c r="C1233" i="1"/>
  <c r="D1232" i="1"/>
  <c r="C1232" i="1"/>
  <c r="H1231" i="1"/>
  <c r="G1231" i="1"/>
  <c r="D1231" i="1"/>
  <c r="C1231" i="1"/>
  <c r="H1230" i="1"/>
  <c r="G1230" i="1"/>
  <c r="D1230" i="1"/>
  <c r="C1230" i="1"/>
  <c r="D1229" i="1"/>
  <c r="C1229" i="1"/>
  <c r="H1229" i="1" s="1"/>
  <c r="H1228" i="1"/>
  <c r="G1228" i="1"/>
  <c r="D1228" i="1"/>
  <c r="C1228" i="1"/>
  <c r="D1227" i="1"/>
  <c r="C1227" i="1"/>
  <c r="H1226" i="1"/>
  <c r="G1226" i="1"/>
  <c r="D1226" i="1"/>
  <c r="C1226" i="1"/>
  <c r="H1225" i="1"/>
  <c r="G1225" i="1"/>
  <c r="D1225" i="1"/>
  <c r="C1225" i="1"/>
  <c r="H1224" i="1"/>
  <c r="G1224" i="1"/>
  <c r="D1224" i="1"/>
  <c r="C1224" i="1"/>
  <c r="D1223" i="1"/>
  <c r="H1223" i="1" s="1"/>
  <c r="C1223" i="1"/>
  <c r="H1221" i="1"/>
  <c r="G1221" i="1"/>
  <c r="D1221" i="1"/>
  <c r="C1221" i="1"/>
  <c r="H1220" i="1"/>
  <c r="G1220" i="1"/>
  <c r="D1220" i="1"/>
  <c r="C1220" i="1"/>
  <c r="H1219" i="1"/>
  <c r="G1219" i="1"/>
  <c r="D1219" i="1"/>
  <c r="C1219" i="1"/>
  <c r="H1218" i="1"/>
  <c r="G1218" i="1"/>
  <c r="D1218" i="1"/>
  <c r="C1218" i="1"/>
  <c r="D1217" i="1"/>
  <c r="G1217" i="1" s="1"/>
  <c r="C1217" i="1"/>
  <c r="D1216" i="1"/>
  <c r="C1216" i="1"/>
  <c r="H1216" i="1" s="1"/>
  <c r="D1213" i="1"/>
  <c r="C1213" i="1"/>
  <c r="H1212" i="1"/>
  <c r="G1212" i="1"/>
  <c r="D1212" i="1"/>
  <c r="C1212" i="1"/>
  <c r="D1211" i="1"/>
  <c r="C1211" i="1"/>
  <c r="H1210" i="1"/>
  <c r="G1210" i="1"/>
  <c r="D1210" i="1"/>
  <c r="C1210" i="1"/>
  <c r="D1209" i="1"/>
  <c r="C1209" i="1"/>
  <c r="H1208" i="1"/>
  <c r="G1208" i="1"/>
  <c r="D1208" i="1"/>
  <c r="C1208" i="1"/>
  <c r="D1207" i="1"/>
  <c r="C1207" i="1"/>
  <c r="H1206" i="1"/>
  <c r="G1206" i="1"/>
  <c r="D1206" i="1"/>
  <c r="C1206" i="1"/>
  <c r="D1205" i="1"/>
  <c r="C1205" i="1"/>
  <c r="H1204" i="1"/>
  <c r="G1204" i="1"/>
  <c r="D1204" i="1"/>
  <c r="C1204" i="1"/>
  <c r="D1203" i="1"/>
  <c r="C1203" i="1"/>
  <c r="H1202" i="1"/>
  <c r="G1202" i="1"/>
  <c r="D1202" i="1"/>
  <c r="C1202" i="1"/>
  <c r="D1201" i="1"/>
  <c r="C1201" i="1"/>
  <c r="H1200" i="1"/>
  <c r="G1200" i="1"/>
  <c r="D1200" i="1"/>
  <c r="C1200" i="1"/>
  <c r="D1199" i="1"/>
  <c r="C1199" i="1"/>
  <c r="H1198" i="1"/>
  <c r="G1198" i="1"/>
  <c r="D1198" i="1"/>
  <c r="C1198" i="1"/>
  <c r="D1197" i="1"/>
  <c r="C1197" i="1"/>
  <c r="H1196" i="1"/>
  <c r="G1196" i="1"/>
  <c r="D1196" i="1"/>
  <c r="C1196" i="1"/>
  <c r="D1195" i="1"/>
  <c r="C1195" i="1"/>
  <c r="H1194" i="1"/>
  <c r="G1194" i="1"/>
  <c r="D1194" i="1"/>
  <c r="C1194" i="1"/>
  <c r="D1193" i="1"/>
  <c r="C1193" i="1"/>
  <c r="H1192" i="1"/>
  <c r="G1192" i="1"/>
  <c r="D1192" i="1"/>
  <c r="C1192" i="1"/>
  <c r="D1191" i="1"/>
  <c r="C1191" i="1"/>
  <c r="H1190" i="1"/>
  <c r="G1190" i="1"/>
  <c r="D1190" i="1"/>
  <c r="C1190" i="1"/>
  <c r="D1189" i="1"/>
  <c r="C1189" i="1"/>
  <c r="H1188" i="1"/>
  <c r="G1188" i="1"/>
  <c r="D1188" i="1"/>
  <c r="C1188" i="1"/>
  <c r="D1187" i="1"/>
  <c r="C1187" i="1"/>
  <c r="H1186" i="1"/>
  <c r="G1186" i="1"/>
  <c r="D1186" i="1"/>
  <c r="C1186"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D1166" i="1"/>
  <c r="C1166" i="1"/>
  <c r="H1166" i="1" s="1"/>
  <c r="D1165" i="1"/>
  <c r="H1165" i="1" s="1"/>
  <c r="C1165" i="1"/>
  <c r="H1164" i="1"/>
  <c r="G1164" i="1"/>
  <c r="D1164" i="1"/>
  <c r="C1164" i="1"/>
  <c r="D1163" i="1"/>
  <c r="C1163" i="1"/>
  <c r="G1163" i="1" s="1"/>
  <c r="H1162" i="1"/>
  <c r="G1162" i="1"/>
  <c r="D1162" i="1"/>
  <c r="C1162" i="1"/>
  <c r="H1161" i="1"/>
  <c r="D1161" i="1"/>
  <c r="C1161" i="1"/>
  <c r="G1161" i="1" s="1"/>
  <c r="D1160" i="1"/>
  <c r="C1160" i="1"/>
  <c r="G1160" i="1" s="1"/>
  <c r="D1159" i="1"/>
  <c r="C1159" i="1"/>
  <c r="G1159" i="1" s="1"/>
  <c r="H1158" i="1"/>
  <c r="D1158" i="1"/>
  <c r="C1158" i="1"/>
  <c r="G1158" i="1" s="1"/>
  <c r="D1157" i="1"/>
  <c r="H1157" i="1" s="1"/>
  <c r="C1157" i="1"/>
  <c r="G1157" i="1" s="1"/>
  <c r="D1156" i="1"/>
  <c r="C1156" i="1"/>
  <c r="D1155" i="1"/>
  <c r="C1155" i="1"/>
  <c r="H1151" i="1"/>
  <c r="D1151" i="1"/>
  <c r="C1151" i="1"/>
  <c r="G1151" i="1" s="1"/>
  <c r="D1150" i="1"/>
  <c r="C1150" i="1"/>
  <c r="G1150" i="1" s="1"/>
  <c r="D1149" i="1"/>
  <c r="C1149" i="1"/>
  <c r="D1148" i="1"/>
  <c r="H1148" i="1" s="1"/>
  <c r="C1148" i="1"/>
  <c r="H1147" i="1"/>
  <c r="D1147" i="1"/>
  <c r="C1147" i="1"/>
  <c r="G1147" i="1" s="1"/>
  <c r="D1146" i="1"/>
  <c r="C1146" i="1"/>
  <c r="G1146" i="1" s="1"/>
  <c r="D1145" i="1"/>
  <c r="C1145" i="1"/>
  <c r="G1145" i="1" s="1"/>
  <c r="D1144" i="1"/>
  <c r="C1144" i="1"/>
  <c r="G1144" i="1" s="1"/>
  <c r="H1143" i="1"/>
  <c r="D1143" i="1"/>
  <c r="C1143" i="1"/>
  <c r="G1143" i="1" s="1"/>
  <c r="D1142" i="1"/>
  <c r="C1142" i="1"/>
  <c r="G1142" i="1" s="1"/>
  <c r="D1141" i="1"/>
  <c r="C1141" i="1"/>
  <c r="G1141" i="1" s="1"/>
  <c r="H1140" i="1"/>
  <c r="D1140" i="1"/>
  <c r="C1140" i="1"/>
  <c r="G1140" i="1" s="1"/>
  <c r="H1139" i="1"/>
  <c r="D1139" i="1"/>
  <c r="C1139" i="1"/>
  <c r="G1139" i="1" s="1"/>
  <c r="D1138" i="1"/>
  <c r="C1138" i="1"/>
  <c r="D1137" i="1"/>
  <c r="C1137" i="1"/>
  <c r="D1136" i="1"/>
  <c r="C1136" i="1"/>
  <c r="G1136" i="1" s="1"/>
  <c r="H1135" i="1"/>
  <c r="D1135" i="1"/>
  <c r="C1135" i="1"/>
  <c r="G1135" i="1" s="1"/>
  <c r="D1134" i="1"/>
  <c r="C1134" i="1"/>
  <c r="G1134" i="1" s="1"/>
  <c r="D1133" i="1"/>
  <c r="C1133" i="1"/>
  <c r="G1133" i="1" s="1"/>
  <c r="H1132" i="1"/>
  <c r="D1132" i="1"/>
  <c r="C1132" i="1"/>
  <c r="G1132" i="1" s="1"/>
  <c r="H1131" i="1"/>
  <c r="D1131" i="1"/>
  <c r="C1131" i="1"/>
  <c r="G1131" i="1" s="1"/>
  <c r="D1130" i="1"/>
  <c r="C1130" i="1"/>
  <c r="G1130" i="1" s="1"/>
  <c r="D1129" i="1"/>
  <c r="C1129" i="1"/>
  <c r="G1129" i="1" s="1"/>
  <c r="H1128" i="1"/>
  <c r="D1128" i="1"/>
  <c r="C1128" i="1"/>
  <c r="G1128" i="1" s="1"/>
  <c r="H1127" i="1"/>
  <c r="D1127" i="1"/>
  <c r="C1127" i="1"/>
  <c r="G1127" i="1" s="1"/>
  <c r="D1126" i="1"/>
  <c r="C1126" i="1"/>
  <c r="G1126" i="1" s="1"/>
  <c r="D1125" i="1"/>
  <c r="C1125" i="1"/>
  <c r="D1124" i="1"/>
  <c r="H1123" i="1"/>
  <c r="D1123" i="1"/>
  <c r="C1123" i="1"/>
  <c r="G1123" i="1" s="1"/>
  <c r="D1122" i="1"/>
  <c r="C1122" i="1"/>
  <c r="G1122" i="1" s="1"/>
  <c r="D1121" i="1"/>
  <c r="C1121" i="1"/>
  <c r="G1121" i="1" s="1"/>
  <c r="H1120" i="1"/>
  <c r="D1120" i="1"/>
  <c r="C1120" i="1"/>
  <c r="G1120" i="1" s="1"/>
  <c r="H1119" i="1"/>
  <c r="D1119" i="1"/>
  <c r="C1119" i="1"/>
  <c r="G1119" i="1" s="1"/>
  <c r="D1118" i="1"/>
  <c r="C1118" i="1"/>
  <c r="G1118" i="1" s="1"/>
  <c r="D1117" i="1"/>
  <c r="C1117" i="1"/>
  <c r="H1116" i="1"/>
  <c r="D1116" i="1"/>
  <c r="C1116" i="1"/>
  <c r="G1116" i="1" s="1"/>
  <c r="H1115" i="1"/>
  <c r="D1115" i="1"/>
  <c r="C1115" i="1"/>
  <c r="G1115" i="1" s="1"/>
  <c r="D1114" i="1"/>
  <c r="C1114" i="1"/>
  <c r="G1114" i="1" s="1"/>
  <c r="D1113" i="1"/>
  <c r="C1113" i="1"/>
  <c r="G1113" i="1" s="1"/>
  <c r="D1112" i="1"/>
  <c r="H1111" i="1"/>
  <c r="D1111" i="1"/>
  <c r="C1111" i="1"/>
  <c r="G1111" i="1" s="1"/>
  <c r="D1110" i="1"/>
  <c r="C1110" i="1"/>
  <c r="G1110" i="1" s="1"/>
  <c r="D1109" i="1"/>
  <c r="C1109" i="1"/>
  <c r="G1109" i="1" s="1"/>
  <c r="H1108" i="1"/>
  <c r="D1108" i="1"/>
  <c r="C1108" i="1"/>
  <c r="G1108" i="1" s="1"/>
  <c r="H1107" i="1"/>
  <c r="D1107" i="1"/>
  <c r="C1107" i="1"/>
  <c r="G1107" i="1" s="1"/>
  <c r="D1106" i="1"/>
  <c r="C1106" i="1"/>
  <c r="G1106" i="1" s="1"/>
  <c r="D1105" i="1"/>
  <c r="C1105" i="1"/>
  <c r="G1105" i="1" s="1"/>
  <c r="H1104" i="1"/>
  <c r="D1104" i="1"/>
  <c r="C1104" i="1"/>
  <c r="G1104" i="1" s="1"/>
  <c r="H1103" i="1"/>
  <c r="D1103" i="1"/>
  <c r="C1103" i="1"/>
  <c r="G1103" i="1" s="1"/>
  <c r="D1102" i="1"/>
  <c r="C1102" i="1"/>
  <c r="G1102" i="1" s="1"/>
  <c r="D1101" i="1"/>
  <c r="C1101" i="1"/>
  <c r="G1101" i="1" s="1"/>
  <c r="H1100" i="1"/>
  <c r="D1100" i="1"/>
  <c r="C1100" i="1"/>
  <c r="G1100" i="1" s="1"/>
  <c r="H1099" i="1"/>
  <c r="D1099" i="1"/>
  <c r="C1099" i="1"/>
  <c r="G1099" i="1" s="1"/>
  <c r="D1098" i="1"/>
  <c r="C1098" i="1"/>
  <c r="G1098" i="1" s="1"/>
  <c r="D1097" i="1"/>
  <c r="C1097" i="1"/>
  <c r="G1097" i="1" s="1"/>
  <c r="D1096" i="1"/>
  <c r="H1095" i="1"/>
  <c r="D1095" i="1"/>
  <c r="C1095" i="1"/>
  <c r="G1095" i="1" s="1"/>
  <c r="D1094" i="1"/>
  <c r="C1094" i="1"/>
  <c r="G1094" i="1" s="1"/>
  <c r="D1093" i="1"/>
  <c r="C1093" i="1"/>
  <c r="G1093" i="1" s="1"/>
  <c r="H1092" i="1"/>
  <c r="D1092" i="1"/>
  <c r="C1092" i="1"/>
  <c r="G1092" i="1" s="1"/>
  <c r="H1091" i="1"/>
  <c r="D1091" i="1"/>
  <c r="C1091" i="1"/>
  <c r="G1091" i="1" s="1"/>
  <c r="D1090" i="1"/>
  <c r="C1090" i="1"/>
  <c r="G1090" i="1" s="1"/>
  <c r="D1089" i="1"/>
  <c r="C1089" i="1"/>
  <c r="G1089" i="1" s="1"/>
  <c r="H1088" i="1"/>
  <c r="D1088" i="1"/>
  <c r="C1088" i="1"/>
  <c r="G1088" i="1" s="1"/>
  <c r="H1087" i="1"/>
  <c r="D1087" i="1"/>
  <c r="C1087" i="1"/>
  <c r="G1087" i="1" s="1"/>
  <c r="D1086" i="1"/>
  <c r="C1086" i="1"/>
  <c r="G1086" i="1" s="1"/>
  <c r="D1085" i="1"/>
  <c r="C1085" i="1"/>
  <c r="G1085" i="1" s="1"/>
  <c r="H1084" i="1"/>
  <c r="D1084" i="1"/>
  <c r="C1084" i="1"/>
  <c r="G1084" i="1" s="1"/>
  <c r="H1083" i="1"/>
  <c r="D1083" i="1"/>
  <c r="C1083" i="1"/>
  <c r="G1083" i="1" s="1"/>
  <c r="D1082" i="1"/>
  <c r="C1082" i="1"/>
  <c r="G1082" i="1" s="1"/>
  <c r="D1081" i="1"/>
  <c r="C1081" i="1"/>
  <c r="G1081" i="1" s="1"/>
  <c r="H1080" i="1"/>
  <c r="D1080" i="1"/>
  <c r="C1080" i="1"/>
  <c r="G1080" i="1" s="1"/>
  <c r="H1079" i="1"/>
  <c r="D1079" i="1"/>
  <c r="C1079" i="1"/>
  <c r="G1079" i="1" s="1"/>
  <c r="D1078" i="1"/>
  <c r="C1078" i="1"/>
  <c r="G1078" i="1" s="1"/>
  <c r="D1077" i="1"/>
  <c r="C1077" i="1"/>
  <c r="G1077" i="1" s="1"/>
  <c r="H1076" i="1"/>
  <c r="D1076" i="1"/>
  <c r="C1076" i="1"/>
  <c r="G1076" i="1" s="1"/>
  <c r="H1075" i="1"/>
  <c r="D1075" i="1"/>
  <c r="C1075" i="1"/>
  <c r="G1075" i="1" s="1"/>
  <c r="D1074" i="1"/>
  <c r="C1074" i="1"/>
  <c r="G1074" i="1" s="1"/>
  <c r="D1073" i="1"/>
  <c r="C1073" i="1"/>
  <c r="G1073" i="1" s="1"/>
  <c r="H1072" i="1"/>
  <c r="D1072" i="1"/>
  <c r="C1072" i="1"/>
  <c r="G1072" i="1" s="1"/>
  <c r="H1071" i="1"/>
  <c r="D1071" i="1"/>
  <c r="C1071" i="1"/>
  <c r="G1071" i="1" s="1"/>
  <c r="D1070" i="1"/>
  <c r="C1070" i="1"/>
  <c r="G1070" i="1" s="1"/>
  <c r="D1069" i="1"/>
  <c r="C1069" i="1"/>
  <c r="G1069" i="1" s="1"/>
  <c r="H1068" i="1"/>
  <c r="D1068" i="1"/>
  <c r="C1068" i="1"/>
  <c r="G1068" i="1" s="1"/>
  <c r="H1067" i="1"/>
  <c r="D1067" i="1"/>
  <c r="C1067" i="1"/>
  <c r="G1067" i="1" s="1"/>
  <c r="D1066" i="1"/>
  <c r="C1066" i="1"/>
  <c r="G1066" i="1" s="1"/>
  <c r="D1065" i="1"/>
  <c r="C1065" i="1"/>
  <c r="G1065" i="1" s="1"/>
  <c r="D1064" i="1"/>
  <c r="H1064" i="1" s="1"/>
  <c r="C1064" i="1"/>
  <c r="H1063" i="1"/>
  <c r="D1063" i="1"/>
  <c r="C1063" i="1"/>
  <c r="G1063" i="1" s="1"/>
  <c r="D1062" i="1"/>
  <c r="C1062" i="1"/>
  <c r="G1062" i="1" s="1"/>
  <c r="D1061" i="1"/>
  <c r="C1061" i="1"/>
  <c r="G1061" i="1" s="1"/>
  <c r="H1060" i="1"/>
  <c r="D1060" i="1"/>
  <c r="C1060" i="1"/>
  <c r="G1060" i="1" s="1"/>
  <c r="H1059" i="1"/>
  <c r="D1059" i="1"/>
  <c r="C1059" i="1"/>
  <c r="G1059" i="1" s="1"/>
  <c r="D1058" i="1"/>
  <c r="C1058" i="1"/>
  <c r="G1058" i="1" s="1"/>
  <c r="D1057" i="1"/>
  <c r="C1057" i="1"/>
  <c r="G1057" i="1" s="1"/>
  <c r="D1056" i="1"/>
  <c r="H1055" i="1"/>
  <c r="D1055" i="1"/>
  <c r="C1055" i="1"/>
  <c r="G1055" i="1" s="1"/>
  <c r="D1054" i="1"/>
  <c r="C1054" i="1"/>
  <c r="G1054" i="1" s="1"/>
  <c r="D1053" i="1"/>
  <c r="C1053" i="1"/>
  <c r="G1053" i="1" s="1"/>
  <c r="H1052" i="1"/>
  <c r="D1052" i="1"/>
  <c r="C1052" i="1"/>
  <c r="G1052" i="1" s="1"/>
  <c r="H1051" i="1"/>
  <c r="D1051" i="1"/>
  <c r="C1051" i="1"/>
  <c r="G1051" i="1" s="1"/>
  <c r="D1050" i="1"/>
  <c r="C1050" i="1"/>
  <c r="G1050" i="1" s="1"/>
  <c r="D1049" i="1"/>
  <c r="C1049" i="1"/>
  <c r="G1049" i="1" s="1"/>
  <c r="D1048" i="1"/>
  <c r="C1048" i="1"/>
  <c r="G1048" i="1" s="1"/>
  <c r="D1047" i="1"/>
  <c r="H1045" i="1"/>
  <c r="G1045" i="1"/>
  <c r="D1045" i="1"/>
  <c r="C1045" i="1"/>
  <c r="G1044" i="1"/>
  <c r="D1044" i="1"/>
  <c r="C1044" i="1"/>
  <c r="H1044" i="1" s="1"/>
  <c r="H1043" i="1"/>
  <c r="G1043" i="1"/>
  <c r="D1043" i="1"/>
  <c r="C1043" i="1"/>
  <c r="G1042" i="1"/>
  <c r="D1042" i="1"/>
  <c r="C1042" i="1"/>
  <c r="H1042" i="1" s="1"/>
  <c r="H1041" i="1"/>
  <c r="G1041" i="1"/>
  <c r="D1041" i="1"/>
  <c r="C1041" i="1"/>
  <c r="G1040" i="1"/>
  <c r="D1040" i="1"/>
  <c r="C1040" i="1"/>
  <c r="H1040" i="1" s="1"/>
  <c r="H1039" i="1"/>
  <c r="G1039" i="1"/>
  <c r="D1039" i="1"/>
  <c r="C1039" i="1"/>
  <c r="G1038" i="1"/>
  <c r="D1038" i="1"/>
  <c r="C1038" i="1"/>
  <c r="H1038" i="1" s="1"/>
  <c r="H1037" i="1"/>
  <c r="G1037" i="1"/>
  <c r="D1037" i="1"/>
  <c r="C1037" i="1"/>
  <c r="G1036" i="1"/>
  <c r="D1036" i="1"/>
  <c r="C1036" i="1"/>
  <c r="H1036" i="1" s="1"/>
  <c r="D1035" i="1"/>
  <c r="C1035" i="1"/>
  <c r="H1035" i="1" s="1"/>
  <c r="D1034" i="1"/>
  <c r="C1034" i="1"/>
  <c r="H1034" i="1" s="1"/>
  <c r="D1033" i="1"/>
  <c r="C1033" i="1"/>
  <c r="D1032" i="1"/>
  <c r="C1032" i="1"/>
  <c r="H1031" i="1"/>
  <c r="G1031" i="1"/>
  <c r="D1031" i="1"/>
  <c r="C1031" i="1"/>
  <c r="D1030" i="1"/>
  <c r="C1030" i="1"/>
  <c r="H1029" i="1"/>
  <c r="G1029" i="1"/>
  <c r="D1029" i="1"/>
  <c r="C1029" i="1"/>
  <c r="D1028" i="1"/>
  <c r="C1028" i="1"/>
  <c r="H1028" i="1" s="1"/>
  <c r="D1027" i="1"/>
  <c r="C1027" i="1"/>
  <c r="G1026" i="1"/>
  <c r="D1026" i="1"/>
  <c r="C1026" i="1"/>
  <c r="H1026" i="1" s="1"/>
  <c r="H1025" i="1"/>
  <c r="G1025" i="1"/>
  <c r="D1025" i="1"/>
  <c r="C1025" i="1"/>
  <c r="G1024" i="1"/>
  <c r="D1024" i="1"/>
  <c r="C1024" i="1"/>
  <c r="H1024" i="1" s="1"/>
  <c r="D1023" i="1"/>
  <c r="C1023" i="1"/>
  <c r="G1022" i="1"/>
  <c r="D1022" i="1"/>
  <c r="C1022" i="1"/>
  <c r="H1022" i="1" s="1"/>
  <c r="H1021" i="1"/>
  <c r="G1021" i="1"/>
  <c r="D1021" i="1"/>
  <c r="C1021" i="1"/>
  <c r="H1020" i="1"/>
  <c r="G1020" i="1"/>
  <c r="D1020" i="1"/>
  <c r="C1020" i="1"/>
  <c r="D1019" i="1"/>
  <c r="H1019" i="1" s="1"/>
  <c r="C1019" i="1"/>
  <c r="D1018" i="1"/>
  <c r="H1018" i="1" s="1"/>
  <c r="C1018" i="1"/>
  <c r="D1017" i="1"/>
  <c r="H1017" i="1" s="1"/>
  <c r="C1017" i="1"/>
  <c r="D1016" i="1"/>
  <c r="H1016" i="1" s="1"/>
  <c r="C1016" i="1"/>
  <c r="D1015" i="1"/>
  <c r="H1015" i="1" s="1"/>
  <c r="C1015" i="1"/>
  <c r="D1014" i="1"/>
  <c r="H1014" i="1" s="1"/>
  <c r="C1014" i="1"/>
  <c r="D1013" i="1"/>
  <c r="H1013" i="1" s="1"/>
  <c r="C1013" i="1"/>
  <c r="D1012" i="1"/>
  <c r="C1012" i="1"/>
  <c r="H1012" i="1" s="1"/>
  <c r="D1011" i="1"/>
  <c r="H1011" i="1" s="1"/>
  <c r="C1011" i="1"/>
  <c r="D1010" i="1"/>
  <c r="H1010" i="1" s="1"/>
  <c r="C1010" i="1"/>
  <c r="D1009" i="1"/>
  <c r="H1009" i="1" s="1"/>
  <c r="C1009" i="1"/>
  <c r="D1008" i="1"/>
  <c r="C1008" i="1"/>
  <c r="D1007" i="1"/>
  <c r="C1007" i="1"/>
  <c r="D1006" i="1"/>
  <c r="C1006" i="1"/>
  <c r="D1005" i="1"/>
  <c r="H1005" i="1" s="1"/>
  <c r="C1005" i="1"/>
  <c r="D1004" i="1"/>
  <c r="C1004" i="1"/>
  <c r="D1003" i="1"/>
  <c r="C1003" i="1"/>
  <c r="D1002" i="1"/>
  <c r="H1002" i="1" s="1"/>
  <c r="C1002" i="1"/>
  <c r="D1001" i="1"/>
  <c r="H1001" i="1" s="1"/>
  <c r="C1001" i="1"/>
  <c r="D1000" i="1"/>
  <c r="C1000" i="1"/>
  <c r="D999" i="1"/>
  <c r="H999" i="1" s="1"/>
  <c r="C999" i="1"/>
  <c r="H998" i="1"/>
  <c r="G998" i="1"/>
  <c r="D998" i="1"/>
  <c r="C998" i="1"/>
  <c r="D997" i="1"/>
  <c r="C997" i="1"/>
  <c r="D996" i="1"/>
  <c r="C996" i="1"/>
  <c r="H996" i="1" s="1"/>
  <c r="D995" i="1"/>
  <c r="C995" i="1"/>
  <c r="D994" i="1"/>
  <c r="H994" i="1" s="1"/>
  <c r="C994" i="1"/>
  <c r="D993" i="1"/>
  <c r="C993" i="1"/>
  <c r="H992" i="1"/>
  <c r="D992" i="1"/>
  <c r="C992" i="1"/>
  <c r="G992" i="1" s="1"/>
  <c r="D991" i="1"/>
  <c r="C991" i="1"/>
  <c r="G989" i="1"/>
  <c r="D989" i="1"/>
  <c r="H989" i="1" s="1"/>
  <c r="C989" i="1"/>
  <c r="D988" i="1"/>
  <c r="C988" i="1"/>
  <c r="G987" i="1"/>
  <c r="D987" i="1"/>
  <c r="H987" i="1" s="1"/>
  <c r="C987" i="1"/>
  <c r="D986" i="1"/>
  <c r="C986" i="1"/>
  <c r="H986" i="1" s="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D946" i="1"/>
  <c r="G946" i="1" s="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D821" i="1"/>
  <c r="C821" i="1"/>
  <c r="D820" i="1"/>
  <c r="H820" i="1" s="1"/>
  <c r="C820" i="1"/>
  <c r="H819" i="1"/>
  <c r="G819" i="1"/>
  <c r="D819" i="1"/>
  <c r="C819" i="1"/>
  <c r="H818" i="1"/>
  <c r="G818" i="1"/>
  <c r="D818" i="1"/>
  <c r="C818" i="1"/>
  <c r="D817" i="1"/>
  <c r="H817" i="1" s="1"/>
  <c r="C817" i="1"/>
  <c r="H816" i="1"/>
  <c r="G816" i="1"/>
  <c r="D816" i="1"/>
  <c r="C816" i="1"/>
  <c r="H815" i="1"/>
  <c r="G815" i="1"/>
  <c r="D815" i="1"/>
  <c r="C815" i="1"/>
  <c r="G814" i="1"/>
  <c r="D814" i="1"/>
  <c r="H814" i="1" s="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D766" i="1"/>
  <c r="C766" i="1"/>
  <c r="H766" i="1" s="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D757" i="1"/>
  <c r="H757" i="1" s="1"/>
  <c r="C757" i="1"/>
  <c r="H756" i="1"/>
  <c r="G756" i="1"/>
  <c r="D756" i="1"/>
  <c r="C756" i="1"/>
  <c r="H755" i="1"/>
  <c r="G755" i="1"/>
  <c r="D755" i="1"/>
  <c r="C755" i="1"/>
  <c r="H754" i="1"/>
  <c r="G754" i="1"/>
  <c r="D754" i="1"/>
  <c r="C754" i="1"/>
  <c r="D753" i="1"/>
  <c r="H753" i="1" s="1"/>
  <c r="C753" i="1"/>
  <c r="D752" i="1"/>
  <c r="H752" i="1" s="1"/>
  <c r="C752" i="1"/>
  <c r="G752" i="1" s="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G735" i="1"/>
  <c r="D735" i="1"/>
  <c r="C735" i="1"/>
  <c r="H735" i="1" s="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D719" i="1"/>
  <c r="G719" i="1" s="1"/>
  <c r="C719" i="1"/>
  <c r="H718" i="1"/>
  <c r="G718" i="1"/>
  <c r="D718" i="1"/>
  <c r="C718" i="1"/>
  <c r="H717" i="1"/>
  <c r="G717" i="1"/>
  <c r="D717" i="1"/>
  <c r="C717" i="1"/>
  <c r="H716" i="1"/>
  <c r="G716" i="1"/>
  <c r="D716" i="1"/>
  <c r="C716" i="1"/>
  <c r="H715" i="1"/>
  <c r="G715" i="1"/>
  <c r="D715" i="1"/>
  <c r="C715" i="1"/>
  <c r="H714" i="1"/>
  <c r="G714" i="1"/>
  <c r="D714" i="1"/>
  <c r="C714" i="1"/>
  <c r="H713" i="1"/>
  <c r="D713" i="1"/>
  <c r="C713" i="1"/>
  <c r="G713" i="1" s="1"/>
  <c r="H712" i="1"/>
  <c r="G712" i="1"/>
  <c r="D712" i="1"/>
  <c r="C712" i="1"/>
  <c r="D711" i="1"/>
  <c r="C711" i="1"/>
  <c r="D710" i="1"/>
  <c r="C710" i="1"/>
  <c r="D709" i="1"/>
  <c r="C709" i="1"/>
  <c r="H709" i="1" s="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D668" i="1"/>
  <c r="H668" i="1" s="1"/>
  <c r="C668" i="1"/>
  <c r="H667" i="1"/>
  <c r="G667" i="1"/>
  <c r="D667" i="1"/>
  <c r="C667" i="1"/>
  <c r="H666" i="1"/>
  <c r="G666" i="1"/>
  <c r="D666" i="1"/>
  <c r="C666" i="1"/>
  <c r="H665" i="1"/>
  <c r="G665" i="1"/>
  <c r="D665" i="1"/>
  <c r="C665" i="1"/>
  <c r="H664" i="1"/>
  <c r="G664" i="1"/>
  <c r="D664" i="1"/>
  <c r="C664" i="1"/>
  <c r="H663" i="1"/>
  <c r="G663" i="1"/>
  <c r="D663" i="1"/>
  <c r="C663" i="1"/>
  <c r="D662" i="1"/>
  <c r="C662" i="1"/>
  <c r="H661" i="1"/>
  <c r="G661" i="1"/>
  <c r="D661" i="1"/>
  <c r="C661" i="1"/>
  <c r="H660" i="1"/>
  <c r="G660" i="1"/>
  <c r="D660" i="1"/>
  <c r="C660" i="1"/>
  <c r="H659" i="1"/>
  <c r="G659" i="1"/>
  <c r="D659" i="1"/>
  <c r="C659" i="1"/>
  <c r="D658" i="1"/>
  <c r="C658" i="1"/>
  <c r="H657" i="1"/>
  <c r="D657" i="1"/>
  <c r="C657" i="1"/>
  <c r="G657" i="1" s="1"/>
  <c r="H656" i="1"/>
  <c r="G656" i="1"/>
  <c r="D656" i="1"/>
  <c r="C656" i="1"/>
  <c r="D655" i="1"/>
  <c r="H655" i="1" s="1"/>
  <c r="C655" i="1"/>
  <c r="H654" i="1"/>
  <c r="D654" i="1"/>
  <c r="C654" i="1"/>
  <c r="G654" i="1" s="1"/>
  <c r="D653" i="1"/>
  <c r="H653" i="1" s="1"/>
  <c r="C653" i="1"/>
  <c r="H652" i="1"/>
  <c r="G652" i="1"/>
  <c r="D652" i="1"/>
  <c r="C652" i="1"/>
  <c r="D651" i="1"/>
  <c r="C651" i="1"/>
  <c r="H651" i="1" s="1"/>
  <c r="H650" i="1"/>
  <c r="G650" i="1"/>
  <c r="D650" i="1"/>
  <c r="C650" i="1"/>
  <c r="H649" i="1"/>
  <c r="G649" i="1"/>
  <c r="D649" i="1"/>
  <c r="C649" i="1"/>
  <c r="D648" i="1"/>
  <c r="H648" i="1" s="1"/>
  <c r="C648" i="1"/>
  <c r="H647" i="1"/>
  <c r="G647" i="1"/>
  <c r="D647" i="1"/>
  <c r="C647" i="1"/>
  <c r="D646" i="1"/>
  <c r="G646" i="1" s="1"/>
  <c r="C646" i="1"/>
  <c r="H646" i="1" s="1"/>
  <c r="D644" i="1"/>
  <c r="C644" i="1"/>
  <c r="D643" i="1"/>
  <c r="H643" i="1" s="1"/>
  <c r="C643" i="1"/>
  <c r="D642" i="1"/>
  <c r="C642" i="1"/>
  <c r="D641" i="1"/>
  <c r="C641" i="1"/>
  <c r="H641" i="1" s="1"/>
  <c r="D637" i="1"/>
  <c r="G637" i="1" s="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C413" i="1"/>
  <c r="D412" i="1"/>
  <c r="G412" i="1" s="1"/>
  <c r="C412" i="1"/>
  <c r="D411" i="1"/>
  <c r="C411" i="1"/>
  <c r="D406" i="1"/>
  <c r="C406" i="1"/>
  <c r="H406" i="1" s="1"/>
  <c r="D405" i="1"/>
  <c r="C405" i="1"/>
  <c r="H405" i="1" s="1"/>
  <c r="H404" i="1"/>
  <c r="G404" i="1"/>
  <c r="D404" i="1"/>
  <c r="C404" i="1"/>
  <c r="H401" i="1"/>
  <c r="G401" i="1"/>
  <c r="D401" i="1"/>
  <c r="C401" i="1"/>
  <c r="H400" i="1"/>
  <c r="G400" i="1"/>
  <c r="D400" i="1"/>
  <c r="C400" i="1"/>
  <c r="H399" i="1"/>
  <c r="G399" i="1"/>
  <c r="D399" i="1"/>
  <c r="C399" i="1"/>
  <c r="D398" i="1"/>
  <c r="C398" i="1"/>
  <c r="H398" i="1" s="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H370" i="1"/>
  <c r="G370" i="1"/>
  <c r="D370" i="1"/>
  <c r="C370" i="1"/>
  <c r="H369" i="1"/>
  <c r="G369" i="1"/>
  <c r="D369" i="1"/>
  <c r="C369" i="1"/>
  <c r="H368" i="1"/>
  <c r="G368" i="1"/>
  <c r="D368" i="1"/>
  <c r="C368" i="1"/>
  <c r="D367" i="1"/>
  <c r="H367" i="1" s="1"/>
  <c r="C367" i="1"/>
  <c r="H366" i="1"/>
  <c r="G366" i="1"/>
  <c r="D366" i="1"/>
  <c r="C366" i="1"/>
  <c r="D365" i="1"/>
  <c r="C365" i="1"/>
  <c r="D364" i="1"/>
  <c r="C364" i="1"/>
  <c r="D363" i="1"/>
  <c r="C363" i="1"/>
  <c r="G363" i="1" s="1"/>
  <c r="D362" i="1"/>
  <c r="H362" i="1" s="1"/>
  <c r="C362" i="1"/>
  <c r="D361" i="1"/>
  <c r="C361" i="1"/>
  <c r="H360" i="1"/>
  <c r="G360" i="1"/>
  <c r="D360" i="1"/>
  <c r="C360"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D348" i="1"/>
  <c r="G348" i="1" s="1"/>
  <c r="C348" i="1"/>
  <c r="H347" i="1"/>
  <c r="D347" i="1"/>
  <c r="G347" i="1" s="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D307" i="1"/>
  <c r="C307" i="1"/>
  <c r="H305" i="1"/>
  <c r="G305" i="1"/>
  <c r="D305" i="1"/>
  <c r="C305" i="1"/>
  <c r="H304" i="1"/>
  <c r="G304" i="1"/>
  <c r="D304" i="1"/>
  <c r="C304" i="1"/>
  <c r="D303" i="1"/>
  <c r="H303" i="1" s="1"/>
  <c r="C303" i="1"/>
  <c r="H302" i="1"/>
  <c r="G302" i="1"/>
  <c r="D302" i="1"/>
  <c r="C302" i="1"/>
  <c r="H301" i="1"/>
  <c r="G301" i="1"/>
  <c r="D301" i="1"/>
  <c r="C301" i="1"/>
  <c r="H300" i="1"/>
  <c r="G300" i="1"/>
  <c r="D300" i="1"/>
  <c r="C300" i="1"/>
  <c r="D299" i="1"/>
  <c r="H299" i="1" s="1"/>
  <c r="C299" i="1"/>
  <c r="H298" i="1"/>
  <c r="G298" i="1"/>
  <c r="D298" i="1"/>
  <c r="C298" i="1"/>
  <c r="H297" i="1"/>
  <c r="G297" i="1"/>
  <c r="D297" i="1"/>
  <c r="C297" i="1"/>
  <c r="D296" i="1"/>
  <c r="H296" i="1" s="1"/>
  <c r="C296" i="1"/>
  <c r="D295" i="1"/>
  <c r="H295" i="1" s="1"/>
  <c r="C295" i="1"/>
  <c r="H292" i="1"/>
  <c r="G292" i="1"/>
  <c r="D292" i="1"/>
  <c r="C292" i="1"/>
  <c r="D291" i="1"/>
  <c r="H291" i="1" s="1"/>
  <c r="C291" i="1"/>
  <c r="D290" i="1"/>
  <c r="C290" i="1"/>
  <c r="H289" i="1"/>
  <c r="G289" i="1"/>
  <c r="D289" i="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G265" i="1"/>
  <c r="D265" i="1"/>
  <c r="H265" i="1" s="1"/>
  <c r="C265" i="1"/>
  <c r="G264" i="1"/>
  <c r="D264" i="1"/>
  <c r="H264" i="1" s="1"/>
  <c r="C264" i="1"/>
  <c r="H263" i="1"/>
  <c r="G263" i="1"/>
  <c r="D263" i="1"/>
  <c r="C263" i="1"/>
  <c r="H262" i="1"/>
  <c r="G262" i="1"/>
  <c r="D262" i="1"/>
  <c r="C262" i="1"/>
  <c r="D261" i="1"/>
  <c r="C261" i="1"/>
  <c r="D260" i="1"/>
  <c r="C260" i="1"/>
  <c r="H260" i="1" s="1"/>
  <c r="D259" i="1"/>
  <c r="H258" i="1"/>
  <c r="G258" i="1"/>
  <c r="D258" i="1"/>
  <c r="C258" i="1"/>
  <c r="H257" i="1"/>
  <c r="D257" i="1"/>
  <c r="C257" i="1"/>
  <c r="G257" i="1" s="1"/>
  <c r="D256" i="1"/>
  <c r="H256" i="1" s="1"/>
  <c r="C256" i="1"/>
  <c r="D255" i="1"/>
  <c r="H255" i="1" s="1"/>
  <c r="C255" i="1"/>
  <c r="G255" i="1" s="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D238" i="1"/>
  <c r="G238" i="1" s="1"/>
  <c r="C238" i="1"/>
  <c r="D237" i="1"/>
  <c r="C237" i="1"/>
  <c r="H237" i="1" s="1"/>
  <c r="D236" i="1"/>
  <c r="C236" i="1"/>
  <c r="G236" i="1" s="1"/>
  <c r="H235" i="1"/>
  <c r="G235" i="1"/>
  <c r="D235" i="1"/>
  <c r="C235" i="1"/>
  <c r="H234" i="1"/>
  <c r="G234" i="1"/>
  <c r="D234" i="1"/>
  <c r="C234" i="1"/>
  <c r="H233" i="1"/>
  <c r="G233" i="1"/>
  <c r="D233" i="1"/>
  <c r="C233" i="1"/>
  <c r="H232" i="1"/>
  <c r="G232" i="1"/>
  <c r="D232" i="1"/>
  <c r="C232" i="1"/>
  <c r="H231" i="1"/>
  <c r="G231" i="1"/>
  <c r="D231" i="1"/>
  <c r="C231" i="1"/>
  <c r="H230" i="1"/>
  <c r="G230" i="1"/>
  <c r="D230" i="1"/>
  <c r="C230" i="1"/>
  <c r="D229" i="1"/>
  <c r="C229" i="1"/>
  <c r="H229" i="1" s="1"/>
  <c r="D228" i="1"/>
  <c r="C228" i="1"/>
  <c r="D227" i="1"/>
  <c r="C227" i="1"/>
  <c r="H227" i="1" s="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G218" i="1"/>
  <c r="D218" i="1"/>
  <c r="C218" i="1"/>
  <c r="H218" i="1" s="1"/>
  <c r="H217" i="1"/>
  <c r="G217" i="1"/>
  <c r="D217" i="1"/>
  <c r="C217" i="1"/>
  <c r="H216" i="1"/>
  <c r="G216" i="1"/>
  <c r="D216" i="1"/>
  <c r="C216" i="1"/>
  <c r="G215" i="1"/>
  <c r="D215" i="1"/>
  <c r="C215" i="1"/>
  <c r="H214" i="1"/>
  <c r="G214" i="1"/>
  <c r="D214" i="1"/>
  <c r="C214" i="1"/>
  <c r="H213" i="1"/>
  <c r="G213" i="1"/>
  <c r="D213" i="1"/>
  <c r="C213" i="1"/>
  <c r="H212" i="1"/>
  <c r="G212" i="1"/>
  <c r="D212" i="1"/>
  <c r="C212" i="1"/>
  <c r="H210" i="1"/>
  <c r="G210" i="1"/>
  <c r="D210" i="1"/>
  <c r="C210" i="1"/>
  <c r="D209" i="1"/>
  <c r="H209" i="1" s="1"/>
  <c r="C209" i="1"/>
  <c r="H208" i="1"/>
  <c r="G208" i="1"/>
  <c r="D208" i="1"/>
  <c r="C208" i="1"/>
  <c r="D207" i="1"/>
  <c r="G207" i="1" s="1"/>
  <c r="C207" i="1"/>
  <c r="D206" i="1"/>
  <c r="C206" i="1"/>
  <c r="H205" i="1"/>
  <c r="G205" i="1"/>
  <c r="D205" i="1"/>
  <c r="C205" i="1"/>
  <c r="H204" i="1"/>
  <c r="G204" i="1"/>
  <c r="D204" i="1"/>
  <c r="C204" i="1"/>
  <c r="H203" i="1"/>
  <c r="G203" i="1"/>
  <c r="D203" i="1"/>
  <c r="C203" i="1"/>
  <c r="H202" i="1"/>
  <c r="G202" i="1"/>
  <c r="D202" i="1"/>
  <c r="C202" i="1"/>
  <c r="H201" i="1"/>
  <c r="D201" i="1"/>
  <c r="C201" i="1"/>
  <c r="G201" i="1" s="1"/>
  <c r="H200" i="1"/>
  <c r="G200" i="1"/>
  <c r="D200" i="1"/>
  <c r="C200" i="1"/>
  <c r="H199" i="1"/>
  <c r="G199" i="1"/>
  <c r="D199" i="1"/>
  <c r="C199" i="1"/>
  <c r="H198" i="1"/>
  <c r="D198" i="1"/>
  <c r="C198" i="1"/>
  <c r="G198" i="1" s="1"/>
  <c r="H197" i="1"/>
  <c r="G197" i="1"/>
  <c r="D197" i="1"/>
  <c r="C197" i="1"/>
  <c r="H196" i="1"/>
  <c r="G196" i="1"/>
  <c r="D196" i="1"/>
  <c r="C196" i="1"/>
  <c r="H195" i="1"/>
  <c r="G195" i="1"/>
  <c r="D195" i="1"/>
  <c r="C195" i="1"/>
  <c r="H194" i="1"/>
  <c r="G194" i="1"/>
  <c r="D194" i="1"/>
  <c r="C194" i="1"/>
  <c r="H193" i="1"/>
  <c r="G193" i="1"/>
  <c r="D193" i="1"/>
  <c r="C193" i="1"/>
  <c r="C192" i="1"/>
  <c r="D191" i="1"/>
  <c r="G191" i="1" s="1"/>
  <c r="C191" i="1"/>
  <c r="H190" i="1"/>
  <c r="G190" i="1"/>
  <c r="D190" i="1"/>
  <c r="C190" i="1"/>
  <c r="D189" i="1"/>
  <c r="C189" i="1"/>
  <c r="D188" i="1"/>
  <c r="C188" i="1"/>
  <c r="G188" i="1" s="1"/>
  <c r="D187" i="1"/>
  <c r="C187" i="1"/>
  <c r="D186" i="1"/>
  <c r="H186" i="1" s="1"/>
  <c r="C186" i="1"/>
  <c r="H185" i="1"/>
  <c r="G185" i="1"/>
  <c r="D185" i="1"/>
  <c r="C185" i="1"/>
  <c r="C184" i="1"/>
  <c r="H183" i="1"/>
  <c r="G183" i="1"/>
  <c r="D183" i="1"/>
  <c r="C183" i="1"/>
  <c r="D182" i="1"/>
  <c r="C182" i="1"/>
  <c r="D181" i="1"/>
  <c r="C181" i="1"/>
  <c r="D180" i="1"/>
  <c r="C180" i="1"/>
  <c r="H180" i="1" s="1"/>
  <c r="H179" i="1"/>
  <c r="G179" i="1"/>
  <c r="D179" i="1"/>
  <c r="C179" i="1"/>
  <c r="D178" i="1"/>
  <c r="H178" i="1" s="1"/>
  <c r="C178" i="1"/>
  <c r="D177" i="1"/>
  <c r="H177" i="1" s="1"/>
  <c r="C177" i="1"/>
  <c r="D176" i="1"/>
  <c r="C176" i="1"/>
  <c r="D175" i="1"/>
  <c r="C175" i="1"/>
  <c r="D174" i="1"/>
  <c r="C174" i="1"/>
  <c r="D173" i="1"/>
  <c r="D172" i="1"/>
  <c r="G172" i="1" s="1"/>
  <c r="C172" i="1"/>
  <c r="H171" i="1"/>
  <c r="G171" i="1"/>
  <c r="D171" i="1"/>
  <c r="C171" i="1"/>
  <c r="D170" i="1"/>
  <c r="C170" i="1"/>
  <c r="H170" i="1" s="1"/>
  <c r="G169" i="1"/>
  <c r="D169" i="1"/>
  <c r="C169" i="1"/>
  <c r="D168" i="1"/>
  <c r="C168" i="1"/>
  <c r="H168" i="1" s="1"/>
  <c r="D167" i="1"/>
  <c r="C167" i="1"/>
  <c r="D166" i="1"/>
  <c r="C166" i="1"/>
  <c r="C165" i="1"/>
  <c r="H164" i="1"/>
  <c r="G164" i="1"/>
  <c r="D164" i="1"/>
  <c r="C164" i="1"/>
  <c r="D163" i="1"/>
  <c r="G163" i="1" s="1"/>
  <c r="C163" i="1"/>
  <c r="D162" i="1"/>
  <c r="G162" i="1" s="1"/>
  <c r="C162" i="1"/>
  <c r="D161" i="1"/>
  <c r="C161" i="1"/>
  <c r="H161" i="1" s="1"/>
  <c r="D160" i="1"/>
  <c r="C160" i="1"/>
  <c r="H158" i="1"/>
  <c r="G158" i="1"/>
  <c r="D158" i="1"/>
  <c r="C158" i="1"/>
  <c r="D157" i="1"/>
  <c r="C157" i="1"/>
  <c r="H156" i="1"/>
  <c r="G156" i="1"/>
  <c r="D156" i="1"/>
  <c r="C156" i="1"/>
  <c r="D155" i="1"/>
  <c r="C155" i="1"/>
  <c r="D154" i="1"/>
  <c r="G154" i="1" s="1"/>
  <c r="C154" i="1"/>
  <c r="H153" i="1"/>
  <c r="G153" i="1"/>
  <c r="D153" i="1"/>
  <c r="C153" i="1"/>
  <c r="H152" i="1"/>
  <c r="G152" i="1"/>
  <c r="D152" i="1"/>
  <c r="C152" i="1"/>
  <c r="H151" i="1"/>
  <c r="G151" i="1"/>
  <c r="D151" i="1"/>
  <c r="C151" i="1"/>
  <c r="D150" i="1"/>
  <c r="C150" i="1"/>
  <c r="H150" i="1" s="1"/>
  <c r="D149" i="1"/>
  <c r="C149" i="1"/>
  <c r="D146" i="1"/>
  <c r="C146" i="1"/>
  <c r="H146" i="1" s="1"/>
  <c r="D145" i="1"/>
  <c r="C145" i="1"/>
  <c r="H145" i="1" s="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D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D126" i="1"/>
  <c r="C126" i="1"/>
  <c r="G126" i="1" s="1"/>
  <c r="D125" i="1"/>
  <c r="H125" i="1" s="1"/>
  <c r="C125" i="1"/>
  <c r="D124" i="1"/>
  <c r="C124" i="1"/>
  <c r="D123" i="1"/>
  <c r="C123" i="1"/>
  <c r="H122" i="1"/>
  <c r="G122" i="1"/>
  <c r="D122" i="1"/>
  <c r="C122" i="1"/>
  <c r="D121" i="1"/>
  <c r="C121" i="1"/>
  <c r="D119" i="1"/>
  <c r="C119" i="1"/>
  <c r="H119" i="1" s="1"/>
  <c r="D118" i="1"/>
  <c r="C118" i="1"/>
  <c r="H117" i="1"/>
  <c r="D117" i="1"/>
  <c r="G117" i="1" s="1"/>
  <c r="C117" i="1"/>
  <c r="D116" i="1"/>
  <c r="H115" i="1"/>
  <c r="G115" i="1"/>
  <c r="D115" i="1"/>
  <c r="C115" i="1"/>
  <c r="H114" i="1"/>
  <c r="G114" i="1"/>
  <c r="D114" i="1"/>
  <c r="C114" i="1"/>
  <c r="H113" i="1"/>
  <c r="G113" i="1"/>
  <c r="D113" i="1"/>
  <c r="C113" i="1"/>
  <c r="H112" i="1"/>
  <c r="G112" i="1"/>
  <c r="D112" i="1"/>
  <c r="C112" i="1"/>
  <c r="D111" i="1"/>
  <c r="C111" i="1"/>
  <c r="H111" i="1" s="1"/>
  <c r="D110" i="1"/>
  <c r="G110" i="1" s="1"/>
  <c r="C110" i="1"/>
  <c r="H109" i="1"/>
  <c r="G109" i="1"/>
  <c r="D109" i="1"/>
  <c r="C109" i="1"/>
  <c r="D108" i="1"/>
  <c r="G108" i="1" s="1"/>
  <c r="C108" i="1"/>
  <c r="G107" i="1"/>
  <c r="D107" i="1"/>
  <c r="C107" i="1"/>
  <c r="H107" i="1" s="1"/>
  <c r="G106" i="1"/>
  <c r="D106" i="1"/>
  <c r="H106" i="1" s="1"/>
  <c r="C106" i="1"/>
  <c r="H105" i="1"/>
  <c r="G105" i="1"/>
  <c r="D105" i="1"/>
  <c r="C105" i="1"/>
  <c r="H104" i="1"/>
  <c r="G104" i="1"/>
  <c r="D104" i="1"/>
  <c r="C104" i="1"/>
  <c r="D103" i="1"/>
  <c r="G103" i="1" s="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H93" i="1" s="1"/>
  <c r="C93" i="1"/>
  <c r="H92" i="1"/>
  <c r="G92" i="1"/>
  <c r="D92" i="1"/>
  <c r="C92" i="1"/>
  <c r="H91" i="1"/>
  <c r="G91" i="1"/>
  <c r="D91" i="1"/>
  <c r="C91" i="1"/>
  <c r="D90" i="1"/>
  <c r="C90" i="1"/>
  <c r="H90" i="1" s="1"/>
  <c r="H89" i="1"/>
  <c r="G89" i="1"/>
  <c r="D89" i="1"/>
  <c r="C89" i="1"/>
  <c r="D88" i="1"/>
  <c r="H88" i="1" s="1"/>
  <c r="C88"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D59" i="1"/>
  <c r="H59" i="1" s="1"/>
  <c r="C59" i="1"/>
  <c r="H58" i="1"/>
  <c r="G58" i="1"/>
  <c r="D58" i="1"/>
  <c r="C58" i="1"/>
  <c r="D57" i="1"/>
  <c r="C57" i="1"/>
  <c r="H57" i="1" s="1"/>
  <c r="G56" i="1"/>
  <c r="D56" i="1"/>
  <c r="H56" i="1" s="1"/>
  <c r="C56"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D29" i="1"/>
  <c r="C29" i="1"/>
  <c r="H28" i="1"/>
  <c r="G28" i="1"/>
  <c r="D28" i="1"/>
  <c r="C28" i="1"/>
  <c r="D27" i="1"/>
  <c r="C27" i="1"/>
  <c r="H26" i="1"/>
  <c r="G26" i="1"/>
  <c r="D26" i="1"/>
  <c r="C26" i="1"/>
  <c r="D25" i="1"/>
  <c r="C25" i="1"/>
  <c r="H24" i="1"/>
  <c r="G24" i="1"/>
  <c r="D24" i="1"/>
  <c r="C24" i="1"/>
  <c r="D23" i="1"/>
  <c r="H23" i="1" s="1"/>
  <c r="C23" i="1"/>
  <c r="H22" i="1"/>
  <c r="G22" i="1"/>
  <c r="D22" i="1"/>
  <c r="C22" i="1"/>
  <c r="H21" i="1"/>
  <c r="G21" i="1"/>
  <c r="D21" i="1"/>
  <c r="C21" i="1"/>
  <c r="D20" i="1"/>
  <c r="H20" i="1" s="1"/>
  <c r="C20"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D11" i="1"/>
  <c r="C11" i="1"/>
  <c r="H10" i="1"/>
  <c r="G10" i="1"/>
  <c r="D10" i="1"/>
  <c r="C10" i="1"/>
  <c r="D9" i="1"/>
  <c r="H9" i="1" s="1"/>
  <c r="C9" i="1"/>
  <c r="D8" i="1"/>
  <c r="H8" i="1" s="1"/>
  <c r="C8" i="1"/>
  <c r="D7" i="1"/>
  <c r="H7" i="1" s="1"/>
  <c r="C7" i="1"/>
  <c r="D6" i="1"/>
  <c r="C6" i="1"/>
  <c r="H6" i="1" s="1"/>
  <c r="D5" i="1"/>
  <c r="H5" i="1" s="1"/>
  <c r="C5" i="1"/>
  <c r="D4" i="1"/>
  <c r="C4" i="1"/>
  <c r="H1576" i="1" l="1"/>
  <c r="G1579" i="1"/>
  <c r="G1531" i="1"/>
  <c r="D49" i="8"/>
  <c r="H1530" i="1"/>
  <c r="C1501" i="1"/>
  <c r="H1501" i="1" s="1"/>
  <c r="G1505" i="1"/>
  <c r="H1492" i="1"/>
  <c r="G1491" i="1"/>
  <c r="H1485" i="1"/>
  <c r="H1484" i="1"/>
  <c r="G1509" i="1"/>
  <c r="G1507" i="1"/>
  <c r="H1499" i="1"/>
  <c r="G1499" i="1"/>
  <c r="H1489" i="1"/>
  <c r="G1487" i="1"/>
  <c r="G1483" i="1"/>
  <c r="D6" i="8"/>
  <c r="C1481" i="1" s="1"/>
  <c r="J1439" i="1"/>
  <c r="H1434" i="1"/>
  <c r="H1432" i="1"/>
  <c r="F129" i="6"/>
  <c r="G1420" i="1"/>
  <c r="G1412" i="1"/>
  <c r="F118" i="6"/>
  <c r="H1414" i="1"/>
  <c r="E114" i="6"/>
  <c r="I27" i="3" s="1"/>
  <c r="D1408" i="1"/>
  <c r="D1409" i="1"/>
  <c r="G1409" i="1" s="1"/>
  <c r="F115" i="6"/>
  <c r="H1410" i="1"/>
  <c r="G1402" i="1"/>
  <c r="H1380" i="1"/>
  <c r="H1379" i="1"/>
  <c r="F82" i="6"/>
  <c r="F54" i="6"/>
  <c r="H1349" i="1"/>
  <c r="H1337" i="1"/>
  <c r="H1333" i="1"/>
  <c r="H1334" i="1"/>
  <c r="E35" i="6"/>
  <c r="F39" i="6"/>
  <c r="H1331" i="1"/>
  <c r="H1324" i="1"/>
  <c r="G1322" i="1"/>
  <c r="G1316" i="1"/>
  <c r="G1318" i="1"/>
  <c r="H1307" i="1"/>
  <c r="H1310" i="1"/>
  <c r="F13" i="6"/>
  <c r="H1308" i="1"/>
  <c r="E5" i="6"/>
  <c r="F5" i="6" s="1"/>
  <c r="H1301" i="1"/>
  <c r="G1277" i="1"/>
  <c r="H1266" i="1"/>
  <c r="G1264" i="1"/>
  <c r="H1244" i="1"/>
  <c r="G1243" i="1"/>
  <c r="H1241" i="1"/>
  <c r="G1240" i="1"/>
  <c r="H1236" i="1"/>
  <c r="H1233" i="1"/>
  <c r="H1232" i="1"/>
  <c r="H1227" i="1"/>
  <c r="E245" i="5"/>
  <c r="D1222" i="1" s="1"/>
  <c r="G1223" i="1"/>
  <c r="E279" i="9"/>
  <c r="B279" i="9" s="1"/>
  <c r="F246" i="5"/>
  <c r="E238" i="5"/>
  <c r="H1217" i="1"/>
  <c r="E290" i="9"/>
  <c r="B290" i="9" s="1"/>
  <c r="G1165" i="1"/>
  <c r="H289" i="9"/>
  <c r="D1154" i="1"/>
  <c r="G1156" i="1"/>
  <c r="G1155" i="1"/>
  <c r="F170" i="5"/>
  <c r="G1148" i="1"/>
  <c r="G1149" i="1"/>
  <c r="E288" i="9"/>
  <c r="B288" i="9" s="1"/>
  <c r="F164" i="5"/>
  <c r="G1138" i="1"/>
  <c r="E284" i="9"/>
  <c r="B284" i="9" s="1"/>
  <c r="G1137" i="1"/>
  <c r="E287" i="9"/>
  <c r="B287" i="9" s="1"/>
  <c r="G1125" i="1"/>
  <c r="G1117" i="1"/>
  <c r="F135" i="5"/>
  <c r="G1064" i="1"/>
  <c r="E68" i="5"/>
  <c r="H1033" i="1"/>
  <c r="H1030" i="1"/>
  <c r="H1032" i="1"/>
  <c r="H1027" i="1"/>
  <c r="H1023" i="1"/>
  <c r="F29" i="5"/>
  <c r="F19" i="5"/>
  <c r="G994" i="1"/>
  <c r="E12" i="5"/>
  <c r="D990" i="1" s="1"/>
  <c r="G988" i="1"/>
  <c r="F418" i="4"/>
  <c r="H821" i="1"/>
  <c r="G820" i="1"/>
  <c r="G817" i="1"/>
  <c r="G757" i="1"/>
  <c r="G753" i="1"/>
  <c r="H711" i="1"/>
  <c r="H710" i="1"/>
  <c r="E39" i="9"/>
  <c r="B39" i="9" s="1"/>
  <c r="G668" i="1"/>
  <c r="H662" i="1"/>
  <c r="G658" i="1"/>
  <c r="G655" i="1"/>
  <c r="G653" i="1"/>
  <c r="E23" i="9"/>
  <c r="B23" i="9" s="1"/>
  <c r="E283" i="9"/>
  <c r="B283" i="9" s="1"/>
  <c r="G648" i="1"/>
  <c r="E21" i="9"/>
  <c r="B21" i="9" s="1"/>
  <c r="G644" i="1"/>
  <c r="G643" i="1"/>
  <c r="F652" i="4"/>
  <c r="H642" i="1"/>
  <c r="G397" i="1"/>
  <c r="G371" i="1"/>
  <c r="H364" i="1"/>
  <c r="G367" i="1"/>
  <c r="G365" i="1"/>
  <c r="F369" i="4"/>
  <c r="G362" i="1"/>
  <c r="G361" i="1"/>
  <c r="E363" i="4"/>
  <c r="G359" i="1"/>
  <c r="H307" i="1"/>
  <c r="E311" i="4"/>
  <c r="D306" i="1" s="1"/>
  <c r="E299" i="4"/>
  <c r="D294" i="1" s="1"/>
  <c r="G299" i="1"/>
  <c r="G303" i="1"/>
  <c r="F304" i="4"/>
  <c r="G296" i="1"/>
  <c r="G295" i="1"/>
  <c r="H412" i="1"/>
  <c r="H637" i="1"/>
  <c r="H411" i="1"/>
  <c r="F417" i="4"/>
  <c r="G288" i="1"/>
  <c r="H413" i="1"/>
  <c r="H290" i="1"/>
  <c r="G291" i="1"/>
  <c r="F268" i="4"/>
  <c r="E69" i="9"/>
  <c r="H261" i="1"/>
  <c r="E68" i="9"/>
  <c r="B68" i="9" s="1"/>
  <c r="G248" i="1"/>
  <c r="E252" i="4"/>
  <c r="D248" i="1" s="1"/>
  <c r="E225" i="9"/>
  <c r="B225" i="9" s="1"/>
  <c r="G256" i="1"/>
  <c r="H238" i="1"/>
  <c r="H228" i="1"/>
  <c r="E224" i="4"/>
  <c r="D220" i="1" s="1"/>
  <c r="E58" i="9"/>
  <c r="B58" i="9" s="1"/>
  <c r="F231" i="4"/>
  <c r="E57" i="9"/>
  <c r="B57" i="9" s="1"/>
  <c r="H215" i="1"/>
  <c r="F219" i="4"/>
  <c r="G209" i="1"/>
  <c r="H207" i="1"/>
  <c r="F210" i="4"/>
  <c r="H206" i="1"/>
  <c r="H191" i="1"/>
  <c r="H189" i="1"/>
  <c r="H187" i="1"/>
  <c r="E46" i="9"/>
  <c r="B46" i="9" s="1"/>
  <c r="F222" i="9"/>
  <c r="B222" i="9" s="1"/>
  <c r="G186" i="1"/>
  <c r="G184" i="1"/>
  <c r="F188" i="4"/>
  <c r="H182" i="1"/>
  <c r="H181" i="1"/>
  <c r="F219" i="9"/>
  <c r="E42" i="9"/>
  <c r="B42" i="9" s="1"/>
  <c r="F218" i="9"/>
  <c r="E41" i="9"/>
  <c r="B41" i="9" s="1"/>
  <c r="G178" i="1"/>
  <c r="G177" i="1"/>
  <c r="H176" i="1"/>
  <c r="H175" i="1"/>
  <c r="H174" i="1"/>
  <c r="F177" i="4"/>
  <c r="H172" i="1"/>
  <c r="H169" i="1"/>
  <c r="H167" i="1"/>
  <c r="F169" i="4"/>
  <c r="H165" i="1"/>
  <c r="E163" i="4"/>
  <c r="D159" i="1" s="1"/>
  <c r="H166" i="1"/>
  <c r="H163" i="1"/>
  <c r="G160" i="1"/>
  <c r="H162" i="1"/>
  <c r="F164" i="4"/>
  <c r="G155" i="1"/>
  <c r="E152" i="4"/>
  <c r="D148" i="1" s="1"/>
  <c r="H157" i="1"/>
  <c r="F217" i="9"/>
  <c r="B217" i="9" s="1"/>
  <c r="H154" i="1"/>
  <c r="H149" i="1"/>
  <c r="G125" i="1"/>
  <c r="E124" i="4"/>
  <c r="D120" i="1" s="1"/>
  <c r="F128" i="4"/>
  <c r="G124" i="1"/>
  <c r="H123" i="1"/>
  <c r="H121" i="1"/>
  <c r="H118" i="1"/>
  <c r="F120" i="4"/>
  <c r="E106" i="4"/>
  <c r="D102" i="1" s="1"/>
  <c r="E37" i="9"/>
  <c r="B37" i="9" s="1"/>
  <c r="H108" i="1"/>
  <c r="F112" i="4"/>
  <c r="H110" i="1"/>
  <c r="H103" i="1"/>
  <c r="G93" i="1"/>
  <c r="G88" i="1"/>
  <c r="G87" i="1"/>
  <c r="G59" i="1"/>
  <c r="E50" i="4"/>
  <c r="D46" i="1" s="1"/>
  <c r="H55" i="1"/>
  <c r="E25" i="9"/>
  <c r="B25" i="9" s="1"/>
  <c r="H29" i="1"/>
  <c r="F214" i="9"/>
  <c r="B214" i="9" s="1"/>
  <c r="E24" i="9"/>
  <c r="B24" i="9" s="1"/>
  <c r="H27" i="1"/>
  <c r="G25" i="1"/>
  <c r="G23" i="1"/>
  <c r="H19" i="1"/>
  <c r="G20" i="1"/>
  <c r="F23" i="4"/>
  <c r="H11" i="1"/>
  <c r="G9" i="1"/>
  <c r="G8" i="1"/>
  <c r="G7" i="1"/>
  <c r="H4" i="1"/>
  <c r="G5" i="1"/>
  <c r="E7" i="4"/>
  <c r="E26" i="9"/>
  <c r="B26" i="9" s="1"/>
  <c r="G1432" i="1"/>
  <c r="H1420" i="1"/>
  <c r="H1412" i="1"/>
  <c r="G1380" i="1"/>
  <c r="C1376" i="1"/>
  <c r="C1369" i="1"/>
  <c r="H1370" i="1"/>
  <c r="G1369" i="1"/>
  <c r="H1344" i="1"/>
  <c r="F43" i="6"/>
  <c r="G1341" i="1"/>
  <c r="G1337" i="1"/>
  <c r="G1339" i="1"/>
  <c r="G1334" i="1"/>
  <c r="G1333" i="1"/>
  <c r="G1313" i="1"/>
  <c r="G1310" i="1"/>
  <c r="G1308" i="1"/>
  <c r="G1307" i="1"/>
  <c r="G1302" i="1"/>
  <c r="F6" i="6"/>
  <c r="C1300" i="1"/>
  <c r="G1266" i="1"/>
  <c r="G1244" i="1"/>
  <c r="G1241" i="1"/>
  <c r="G1237" i="1"/>
  <c r="G1236" i="1"/>
  <c r="D258" i="5"/>
  <c r="G1232" i="1"/>
  <c r="G1227" i="1"/>
  <c r="G1229" i="1"/>
  <c r="D245" i="5"/>
  <c r="G1216" i="1"/>
  <c r="D238" i="5"/>
  <c r="G1166" i="1"/>
  <c r="H1163" i="1"/>
  <c r="G289" i="9"/>
  <c r="E289" i="9" s="1"/>
  <c r="B289" i="9" s="1"/>
  <c r="C1154" i="1"/>
  <c r="G1154" i="1" s="1"/>
  <c r="F180" i="5"/>
  <c r="F177" i="5"/>
  <c r="H1144" i="1"/>
  <c r="H1136" i="1"/>
  <c r="H1048" i="1"/>
  <c r="G1034" i="1"/>
  <c r="G1035" i="1"/>
  <c r="G1030" i="1"/>
  <c r="G1033" i="1"/>
  <c r="G1032" i="1"/>
  <c r="G1023" i="1"/>
  <c r="G1028" i="1"/>
  <c r="G1027" i="1"/>
  <c r="G1012" i="1"/>
  <c r="H1007" i="1"/>
  <c r="H1008" i="1"/>
  <c r="H1006" i="1"/>
  <c r="H1004" i="1"/>
  <c r="H1003" i="1"/>
  <c r="H1000" i="1"/>
  <c r="H997" i="1"/>
  <c r="D12" i="5"/>
  <c r="D7" i="5" s="1"/>
  <c r="G996" i="1"/>
  <c r="H995" i="1"/>
  <c r="H991" i="1"/>
  <c r="H993" i="1"/>
  <c r="G986" i="1"/>
  <c r="H988" i="1"/>
  <c r="H658" i="1"/>
  <c r="G821" i="1"/>
  <c r="G766" i="1"/>
  <c r="F221" i="9"/>
  <c r="B221" i="9" s="1"/>
  <c r="G711" i="1"/>
  <c r="G710" i="1"/>
  <c r="G709" i="1"/>
  <c r="G662" i="1"/>
  <c r="G651" i="1"/>
  <c r="E274" i="9"/>
  <c r="B274" i="9" s="1"/>
  <c r="H644" i="1"/>
  <c r="G642" i="1"/>
  <c r="C645" i="1"/>
  <c r="G641" i="1"/>
  <c r="G406" i="1"/>
  <c r="G405" i="1"/>
  <c r="G411" i="1"/>
  <c r="D644" i="4"/>
  <c r="H397" i="1"/>
  <c r="G398" i="1"/>
  <c r="H371" i="1"/>
  <c r="H365" i="1"/>
  <c r="G364" i="1"/>
  <c r="H363" i="1"/>
  <c r="H359" i="1"/>
  <c r="H361" i="1"/>
  <c r="G307" i="1"/>
  <c r="G308" i="1"/>
  <c r="G290" i="1"/>
  <c r="G413" i="1"/>
  <c r="G261" i="1"/>
  <c r="G260" i="1"/>
  <c r="H248" i="1"/>
  <c r="E67" i="9"/>
  <c r="B67" i="9" s="1"/>
  <c r="H236" i="1"/>
  <c r="G237" i="1"/>
  <c r="G229" i="1"/>
  <c r="E59" i="9"/>
  <c r="B59" i="9" s="1"/>
  <c r="G227" i="1"/>
  <c r="G228" i="1"/>
  <c r="G206" i="1"/>
  <c r="G189" i="1"/>
  <c r="H188" i="1"/>
  <c r="H184" i="1"/>
  <c r="G187" i="1"/>
  <c r="G182" i="1"/>
  <c r="G181" i="1"/>
  <c r="B219" i="9"/>
  <c r="G180" i="1"/>
  <c r="C173" i="1"/>
  <c r="G173" i="1" s="1"/>
  <c r="G176" i="1"/>
  <c r="G175" i="1"/>
  <c r="G174" i="1"/>
  <c r="G170" i="1"/>
  <c r="G168" i="1"/>
  <c r="G167" i="1"/>
  <c r="G166" i="1"/>
  <c r="G165" i="1"/>
  <c r="H160" i="1"/>
  <c r="G161" i="1"/>
  <c r="G157" i="1"/>
  <c r="H155" i="1"/>
  <c r="G150" i="1"/>
  <c r="G149" i="1"/>
  <c r="G146" i="1"/>
  <c r="C135" i="1"/>
  <c r="F140" i="4"/>
  <c r="G145" i="1"/>
  <c r="C136" i="1"/>
  <c r="H124" i="1"/>
  <c r="H126" i="1"/>
  <c r="G121" i="1"/>
  <c r="G123" i="1"/>
  <c r="D124" i="4"/>
  <c r="G119" i="1"/>
  <c r="C116" i="1"/>
  <c r="G118" i="1"/>
  <c r="D106" i="4"/>
  <c r="F106" i="4" s="1"/>
  <c r="G111" i="1"/>
  <c r="F107" i="4"/>
  <c r="H87" i="1"/>
  <c r="G90" i="1"/>
  <c r="D82" i="4"/>
  <c r="G55" i="1"/>
  <c r="G57" i="1"/>
  <c r="G29" i="1"/>
  <c r="G27" i="1"/>
  <c r="H25" i="1"/>
  <c r="G19" i="1"/>
  <c r="D7" i="4"/>
  <c r="C3" i="1" s="1"/>
  <c r="G11" i="1"/>
  <c r="G4" i="1"/>
  <c r="G6" i="1"/>
  <c r="G991" i="1"/>
  <c r="G993" i="1"/>
  <c r="G995" i="1"/>
  <c r="G997" i="1"/>
  <c r="G999" i="1"/>
  <c r="G1001" i="1"/>
  <c r="G1003" i="1"/>
  <c r="G1005" i="1"/>
  <c r="G1007" i="1"/>
  <c r="G1009" i="1"/>
  <c r="G1011" i="1"/>
  <c r="G1013" i="1"/>
  <c r="G1015" i="1"/>
  <c r="G1017" i="1"/>
  <c r="G1019" i="1"/>
  <c r="H1191" i="1"/>
  <c r="G1191" i="1"/>
  <c r="H1199" i="1"/>
  <c r="G1199" i="1"/>
  <c r="H1207" i="1"/>
  <c r="G1207" i="1"/>
  <c r="H1050" i="1"/>
  <c r="H1058" i="1"/>
  <c r="H1066" i="1"/>
  <c r="H1074" i="1"/>
  <c r="H1082" i="1"/>
  <c r="H1090" i="1"/>
  <c r="H1098" i="1"/>
  <c r="H1106" i="1"/>
  <c r="H1114" i="1"/>
  <c r="H1122" i="1"/>
  <c r="H1130" i="1"/>
  <c r="H1138" i="1"/>
  <c r="H1146" i="1"/>
  <c r="H1160" i="1"/>
  <c r="H1053" i="1"/>
  <c r="H1061" i="1"/>
  <c r="H1069" i="1"/>
  <c r="H1077" i="1"/>
  <c r="H1085" i="1"/>
  <c r="H1093" i="1"/>
  <c r="H1101" i="1"/>
  <c r="H1109" i="1"/>
  <c r="H1117" i="1"/>
  <c r="H1125" i="1"/>
  <c r="H1133" i="1"/>
  <c r="H1141" i="1"/>
  <c r="H1149" i="1"/>
  <c r="H1155" i="1"/>
  <c r="H1189" i="1"/>
  <c r="G1189" i="1"/>
  <c r="H1197" i="1"/>
  <c r="G1197" i="1"/>
  <c r="H1205" i="1"/>
  <c r="G1205" i="1"/>
  <c r="H1213" i="1"/>
  <c r="G1213" i="1"/>
  <c r="G1000" i="1"/>
  <c r="G1002" i="1"/>
  <c r="G1004" i="1"/>
  <c r="G1006" i="1"/>
  <c r="G1008" i="1"/>
  <c r="G1010" i="1"/>
  <c r="G1014" i="1"/>
  <c r="G1016" i="1"/>
  <c r="G1018" i="1"/>
  <c r="H1187" i="1"/>
  <c r="G1187" i="1"/>
  <c r="H1195" i="1"/>
  <c r="G1195" i="1"/>
  <c r="H1203" i="1"/>
  <c r="G1203" i="1"/>
  <c r="H1211" i="1"/>
  <c r="G1211" i="1"/>
  <c r="H1054" i="1"/>
  <c r="H1062" i="1"/>
  <c r="H1070" i="1"/>
  <c r="H1078" i="1"/>
  <c r="H1086" i="1"/>
  <c r="H1094" i="1"/>
  <c r="H1102" i="1"/>
  <c r="H1110" i="1"/>
  <c r="H1118" i="1"/>
  <c r="H1126" i="1"/>
  <c r="H1134" i="1"/>
  <c r="H1142" i="1"/>
  <c r="H1150" i="1"/>
  <c r="H1156" i="1"/>
  <c r="H1049" i="1"/>
  <c r="H1057" i="1"/>
  <c r="H1065" i="1"/>
  <c r="H1073" i="1"/>
  <c r="H1081" i="1"/>
  <c r="H1089" i="1"/>
  <c r="H1097" i="1"/>
  <c r="H1105" i="1"/>
  <c r="H1113" i="1"/>
  <c r="H1121" i="1"/>
  <c r="H1129" i="1"/>
  <c r="H1137" i="1"/>
  <c r="H1145" i="1"/>
  <c r="H1159" i="1"/>
  <c r="H1185" i="1"/>
  <c r="G1185" i="1"/>
  <c r="H1193" i="1"/>
  <c r="G1193" i="1"/>
  <c r="H1201" i="1"/>
  <c r="G1201" i="1"/>
  <c r="H1209" i="1"/>
  <c r="G1209" i="1"/>
  <c r="H1409" i="1"/>
  <c r="H1417" i="1"/>
  <c r="G1417" i="1"/>
  <c r="H1425" i="1"/>
  <c r="G1425" i="1"/>
  <c r="H1433" i="1"/>
  <c r="G1433" i="1"/>
  <c r="J1447" i="1"/>
  <c r="H1447" i="1"/>
  <c r="J1457" i="1"/>
  <c r="H1457" i="1"/>
  <c r="H1480" i="1"/>
  <c r="G1480" i="1"/>
  <c r="H1488" i="1"/>
  <c r="G1488" i="1"/>
  <c r="H1496" i="1"/>
  <c r="G1496" i="1"/>
  <c r="H1577" i="1"/>
  <c r="G1577" i="1"/>
  <c r="H1393" i="1"/>
  <c r="G1393" i="1"/>
  <c r="H1401" i="1"/>
  <c r="G1401" i="1"/>
  <c r="J1467" i="1"/>
  <c r="H1467" i="1"/>
  <c r="G1467" i="1"/>
  <c r="I1467" i="1" s="1"/>
  <c r="H1470" i="1"/>
  <c r="G1470" i="1"/>
  <c r="H1504" i="1"/>
  <c r="G1504" i="1"/>
  <c r="H1520" i="1"/>
  <c r="G1520" i="1"/>
  <c r="H1528" i="1"/>
  <c r="G1528" i="1"/>
  <c r="H1536" i="1"/>
  <c r="G1536" i="1"/>
  <c r="H1544" i="1"/>
  <c r="G1544" i="1"/>
  <c r="H1552" i="1"/>
  <c r="G1552" i="1"/>
  <c r="H1560" i="1"/>
  <c r="G1560" i="1"/>
  <c r="G1568" i="1"/>
  <c r="H1568" i="1"/>
  <c r="H1369" i="1"/>
  <c r="H1415" i="1"/>
  <c r="G1415" i="1"/>
  <c r="H1423" i="1"/>
  <c r="G1423" i="1"/>
  <c r="H1431" i="1"/>
  <c r="G1431" i="1"/>
  <c r="I1447" i="1"/>
  <c r="I1457" i="1"/>
  <c r="H1512" i="1"/>
  <c r="G1512" i="1"/>
  <c r="H1367" i="1"/>
  <c r="H1391" i="1"/>
  <c r="G1391" i="1"/>
  <c r="H1399" i="1"/>
  <c r="G1399" i="1"/>
  <c r="H1407" i="1"/>
  <c r="G1407" i="1"/>
  <c r="J1443" i="1"/>
  <c r="J1450" i="1"/>
  <c r="H1450" i="1"/>
  <c r="G1450" i="1"/>
  <c r="I1450" i="1" s="1"/>
  <c r="J1460" i="1"/>
  <c r="H1460" i="1"/>
  <c r="G1460" i="1"/>
  <c r="I1460" i="1" s="1"/>
  <c r="J1468" i="1"/>
  <c r="H1468" i="1"/>
  <c r="J1473" i="1"/>
  <c r="H1473" i="1"/>
  <c r="G1473" i="1"/>
  <c r="I1473" i="1" s="1"/>
  <c r="J1476" i="1"/>
  <c r="H1476" i="1"/>
  <c r="G1476" i="1"/>
  <c r="I1476" i="1" s="1"/>
  <c r="H1574" i="1"/>
  <c r="G1574" i="1"/>
  <c r="D50" i="4"/>
  <c r="F51" i="4"/>
  <c r="D6" i="7"/>
  <c r="C1438" i="1"/>
  <c r="H1413" i="1"/>
  <c r="G1413" i="1"/>
  <c r="H1421" i="1"/>
  <c r="G1421" i="1"/>
  <c r="H1429" i="1"/>
  <c r="G1429" i="1"/>
  <c r="I1441" i="1"/>
  <c r="H1443" i="1"/>
  <c r="G1443" i="1"/>
  <c r="I1443" i="1" s="1"/>
  <c r="H1448" i="1"/>
  <c r="I1448" i="1" s="1"/>
  <c r="J1448" i="1"/>
  <c r="J1463" i="1"/>
  <c r="H1463" i="1"/>
  <c r="G1463" i="1"/>
  <c r="F153" i="4"/>
  <c r="D152" i="4"/>
  <c r="H1389" i="1"/>
  <c r="G1389" i="1"/>
  <c r="H1397" i="1"/>
  <c r="G1397" i="1"/>
  <c r="H1405" i="1"/>
  <c r="G1405" i="1"/>
  <c r="G1444" i="1"/>
  <c r="J1444" i="1"/>
  <c r="H1446" i="1"/>
  <c r="G1446" i="1"/>
  <c r="J1451" i="1"/>
  <c r="H1451" i="1"/>
  <c r="I1468" i="1"/>
  <c r="J1474" i="1"/>
  <c r="H1474" i="1"/>
  <c r="J1477" i="1"/>
  <c r="H1477" i="1"/>
  <c r="H1522" i="1"/>
  <c r="H1361" i="1"/>
  <c r="H1377" i="1"/>
  <c r="H1411" i="1"/>
  <c r="G1411" i="1"/>
  <c r="H1419" i="1"/>
  <c r="G1419" i="1"/>
  <c r="H1427" i="1"/>
  <c r="G1427" i="1"/>
  <c r="H1439" i="1"/>
  <c r="G1439" i="1"/>
  <c r="J1456" i="1"/>
  <c r="H1456" i="1"/>
  <c r="G1456" i="1"/>
  <c r="J1464" i="1"/>
  <c r="H1464" i="1"/>
  <c r="I1464" i="1" s="1"/>
  <c r="H1506" i="1"/>
  <c r="D69" i="5"/>
  <c r="F70" i="5"/>
  <c r="H1359" i="1"/>
  <c r="H1375" i="1"/>
  <c r="H1387" i="1"/>
  <c r="G1387" i="1"/>
  <c r="H1395" i="1"/>
  <c r="G1395" i="1"/>
  <c r="H1403" i="1"/>
  <c r="G1403" i="1"/>
  <c r="G1440" i="1"/>
  <c r="I1440" i="1" s="1"/>
  <c r="J1440" i="1"/>
  <c r="H1444" i="1"/>
  <c r="J1446" i="1"/>
  <c r="G1451" i="1"/>
  <c r="I1451" i="1" s="1"/>
  <c r="G1461" i="1"/>
  <c r="G1474" i="1"/>
  <c r="I1474" i="1" s="1"/>
  <c r="G1477" i="1"/>
  <c r="I1477" i="1" s="1"/>
  <c r="H1514" i="1"/>
  <c r="J1452" i="1"/>
  <c r="J1458" i="1"/>
  <c r="J1465" i="1"/>
  <c r="J1471" i="1"/>
  <c r="J1478" i="1"/>
  <c r="F352" i="4"/>
  <c r="D351" i="4"/>
  <c r="D363" i="4"/>
  <c r="D529" i="4"/>
  <c r="F530" i="4"/>
  <c r="D35" i="6"/>
  <c r="F36" i="6"/>
  <c r="D89" i="6"/>
  <c r="F94" i="6"/>
  <c r="D421" i="4"/>
  <c r="F427" i="4"/>
  <c r="E529" i="4"/>
  <c r="D206" i="5"/>
  <c r="F207" i="5"/>
  <c r="G1442" i="1"/>
  <c r="I1442" i="1" s="1"/>
  <c r="G1486" i="1"/>
  <c r="G1494" i="1"/>
  <c r="G1502" i="1"/>
  <c r="G1510" i="1"/>
  <c r="G1526" i="1"/>
  <c r="G1534" i="1"/>
  <c r="G1542" i="1"/>
  <c r="G1550" i="1"/>
  <c r="G1558" i="1"/>
  <c r="G1566" i="1"/>
  <c r="G1569" i="1"/>
  <c r="F300" i="4"/>
  <c r="D299" i="4"/>
  <c r="D311" i="4"/>
  <c r="D459" i="4"/>
  <c r="G1449" i="1"/>
  <c r="I1449" i="1" s="1"/>
  <c r="G1455" i="1"/>
  <c r="I1455" i="1" s="1"/>
  <c r="G1459" i="1"/>
  <c r="I1459" i="1" s="1"/>
  <c r="G1462" i="1"/>
  <c r="I1462" i="1" s="1"/>
  <c r="G1466" i="1"/>
  <c r="I1466" i="1" s="1"/>
  <c r="G1472" i="1"/>
  <c r="I1472" i="1" s="1"/>
  <c r="G1479" i="1"/>
  <c r="I1479" i="1" s="1"/>
  <c r="D163" i="4"/>
  <c r="D263" i="4"/>
  <c r="D118" i="5"/>
  <c r="E27" i="9"/>
  <c r="B27" i="9" s="1"/>
  <c r="D237" i="5"/>
  <c r="G1567" i="1"/>
  <c r="G1570" i="1"/>
  <c r="D215" i="4"/>
  <c r="D224" i="4"/>
  <c r="E196" i="4"/>
  <c r="D192" i="1" s="1"/>
  <c r="D515" i="4"/>
  <c r="F8" i="5"/>
  <c r="E644" i="4"/>
  <c r="D638" i="1" s="1"/>
  <c r="B45" i="9"/>
  <c r="B101" i="9"/>
  <c r="D580" i="4"/>
  <c r="D78" i="5"/>
  <c r="G286" i="9"/>
  <c r="E286" i="9" s="1"/>
  <c r="B286" i="9" s="1"/>
  <c r="D134" i="5"/>
  <c r="D114" i="6"/>
  <c r="E32" i="9"/>
  <c r="B32" i="9" s="1"/>
  <c r="E43" i="9"/>
  <c r="B43" i="9" s="1"/>
  <c r="B50" i="9"/>
  <c r="B69" i="9"/>
  <c r="E88" i="9"/>
  <c r="B88" i="9" s="1"/>
  <c r="B226" i="9"/>
  <c r="F603" i="4"/>
  <c r="F13" i="5"/>
  <c r="F149" i="5"/>
  <c r="D176" i="5"/>
  <c r="I10" i="9"/>
  <c r="B117" i="9"/>
  <c r="H164" i="9"/>
  <c r="B236" i="9"/>
  <c r="B243" i="9"/>
  <c r="F88" i="5"/>
  <c r="D146" i="5"/>
  <c r="E176" i="5"/>
  <c r="E35" i="9"/>
  <c r="B35" i="9" s="1"/>
  <c r="E80" i="9"/>
  <c r="B80" i="9" s="1"/>
  <c r="B93" i="9"/>
  <c r="B122" i="9"/>
  <c r="E128" i="9"/>
  <c r="B128" i="9" s="1"/>
  <c r="B220" i="9"/>
  <c r="B227" i="9"/>
  <c r="E72" i="9"/>
  <c r="B72" i="9" s="1"/>
  <c r="B85" i="9"/>
  <c r="B109" i="9"/>
  <c r="B138" i="9"/>
  <c r="F213" i="9"/>
  <c r="B213" i="9" s="1"/>
  <c r="B218" i="9"/>
  <c r="B244" i="9"/>
  <c r="B260" i="9"/>
  <c r="G164" i="9"/>
  <c r="G162" i="9"/>
  <c r="E162" i="9" s="1"/>
  <c r="B162" i="9" s="1"/>
  <c r="G160" i="9"/>
  <c r="E160" i="9" s="1"/>
  <c r="B160"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G191" i="9"/>
  <c r="E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165" i="9"/>
  <c r="E165" i="9" s="1"/>
  <c r="B165"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278" i="9"/>
  <c r="E278" i="9" s="1"/>
  <c r="B278"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G166" i="9"/>
  <c r="E166" i="9" s="1"/>
  <c r="B166" i="9" s="1"/>
  <c r="B34" i="9"/>
  <c r="E40" i="9"/>
  <c r="B40" i="9" s="1"/>
  <c r="E51" i="9"/>
  <c r="B51" i="9" s="1"/>
  <c r="B90" i="9"/>
  <c r="B114" i="9"/>
  <c r="E120" i="9"/>
  <c r="B120" i="9" s="1"/>
  <c r="B258" i="9"/>
  <c r="D43" i="8" l="1"/>
  <c r="C1524" i="1"/>
  <c r="G1501" i="1"/>
  <c r="D42" i="8"/>
  <c r="G1481" i="1"/>
  <c r="H1481" i="1"/>
  <c r="E141" i="6"/>
  <c r="I28" i="3" s="1"/>
  <c r="I25" i="3"/>
  <c r="D1329" i="1"/>
  <c r="I24" i="3"/>
  <c r="D1299" i="1"/>
  <c r="E237" i="5"/>
  <c r="F237" i="5" s="1"/>
  <c r="D1215" i="1"/>
  <c r="I21" i="3"/>
  <c r="D1046" i="1"/>
  <c r="E7" i="5"/>
  <c r="I20" i="3" s="1"/>
  <c r="F212" i="9"/>
  <c r="B212" i="9" s="1"/>
  <c r="E350" i="4"/>
  <c r="D345" i="1" s="1"/>
  <c r="D358" i="1"/>
  <c r="E298" i="4"/>
  <c r="F252" i="4"/>
  <c r="F196" i="4"/>
  <c r="E6" i="4"/>
  <c r="D3" i="1"/>
  <c r="G3" i="1" s="1"/>
  <c r="H1376" i="1"/>
  <c r="G1376" i="1"/>
  <c r="D141" i="6"/>
  <c r="C1435" i="1" s="1"/>
  <c r="H1300" i="1"/>
  <c r="G1300" i="1"/>
  <c r="C1235" i="1"/>
  <c r="F258" i="5"/>
  <c r="F245" i="5"/>
  <c r="C1222" i="1"/>
  <c r="F238" i="5"/>
  <c r="C1215" i="1"/>
  <c r="H1154" i="1"/>
  <c r="F12" i="5"/>
  <c r="C990" i="1"/>
  <c r="G645" i="1"/>
  <c r="H645" i="1"/>
  <c r="F644" i="4"/>
  <c r="C638" i="1"/>
  <c r="H173" i="1"/>
  <c r="G136" i="1"/>
  <c r="H136" i="1"/>
  <c r="H135" i="1"/>
  <c r="G135" i="1"/>
  <c r="F124" i="4"/>
  <c r="C120" i="1"/>
  <c r="G116" i="1"/>
  <c r="H116" i="1"/>
  <c r="C102" i="1"/>
  <c r="G102" i="1" s="1"/>
  <c r="F82" i="4"/>
  <c r="C78" i="1"/>
  <c r="F7" i="4"/>
  <c r="D6" i="4"/>
  <c r="I22" i="3"/>
  <c r="D1153" i="1"/>
  <c r="H20" i="3"/>
  <c r="C985" i="1"/>
  <c r="F163" i="4"/>
  <c r="C159" i="1"/>
  <c r="E528" i="4"/>
  <c r="D523" i="1"/>
  <c r="F529" i="4"/>
  <c r="D528" i="4"/>
  <c r="C523" i="1"/>
  <c r="I1456" i="1"/>
  <c r="F146" i="5"/>
  <c r="C1124" i="1"/>
  <c r="F78" i="5"/>
  <c r="C1056" i="1"/>
  <c r="F515" i="4"/>
  <c r="C509" i="1"/>
  <c r="F363" i="4"/>
  <c r="C358" i="1"/>
  <c r="H20" i="9"/>
  <c r="G20" i="9"/>
  <c r="D151" i="4"/>
  <c r="F152" i="4"/>
  <c r="C148" i="1"/>
  <c r="F580" i="4"/>
  <c r="C574" i="1"/>
  <c r="G192" i="1"/>
  <c r="H192" i="1"/>
  <c r="D420" i="4"/>
  <c r="F421" i="4"/>
  <c r="C415" i="1"/>
  <c r="D350" i="4"/>
  <c r="F351" i="4"/>
  <c r="C346" i="1"/>
  <c r="I1444" i="1"/>
  <c r="E164" i="9"/>
  <c r="B164" i="9" s="1"/>
  <c r="C1214" i="1"/>
  <c r="H23" i="3"/>
  <c r="F459" i="4"/>
  <c r="C453" i="1"/>
  <c r="I1439" i="1"/>
  <c r="H1438" i="1"/>
  <c r="G1438" i="1"/>
  <c r="B191" i="9"/>
  <c r="F224" i="4"/>
  <c r="C220" i="1"/>
  <c r="F311" i="4"/>
  <c r="C306" i="1"/>
  <c r="F89" i="6"/>
  <c r="C1383" i="1"/>
  <c r="F69" i="5"/>
  <c r="D68" i="5"/>
  <c r="C1047" i="1"/>
  <c r="D5" i="7"/>
  <c r="C1437" i="1"/>
  <c r="F176" i="5"/>
  <c r="H22" i="3"/>
  <c r="D175" i="5"/>
  <c r="C1153" i="1"/>
  <c r="H638" i="1"/>
  <c r="G638" i="1"/>
  <c r="F215" i="4"/>
  <c r="C211" i="1"/>
  <c r="D298" i="4"/>
  <c r="F299" i="4"/>
  <c r="C294" i="1"/>
  <c r="I1463" i="1"/>
  <c r="F114" i="6"/>
  <c r="H27" i="3"/>
  <c r="C1408" i="1"/>
  <c r="F118" i="5"/>
  <c r="C1096" i="1"/>
  <c r="F35" i="6"/>
  <c r="H25" i="3"/>
  <c r="C1329" i="1"/>
  <c r="E151" i="4"/>
  <c r="F134" i="5"/>
  <c r="C1112" i="1"/>
  <c r="F263" i="4"/>
  <c r="C259" i="1"/>
  <c r="G292" i="9"/>
  <c r="E292" i="9" s="1"/>
  <c r="B292" i="9" s="1"/>
  <c r="F206" i="5"/>
  <c r="C1183" i="1"/>
  <c r="I1446" i="1"/>
  <c r="F50" i="4"/>
  <c r="C46" i="1"/>
  <c r="I35" i="3" l="1"/>
  <c r="C1518" i="1"/>
  <c r="H1524" i="1"/>
  <c r="G1524" i="1"/>
  <c r="G294" i="9"/>
  <c r="E294" i="9" s="1"/>
  <c r="B294" i="9" s="1"/>
  <c r="I34" i="3"/>
  <c r="G295" i="9"/>
  <c r="E295" i="9" s="1"/>
  <c r="B295" i="9" s="1"/>
  <c r="K1432" i="9"/>
  <c r="C1517" i="1"/>
  <c r="H11" i="3" s="1"/>
  <c r="D1435" i="1"/>
  <c r="G1435" i="1" s="1"/>
  <c r="H1299" i="1"/>
  <c r="G1299" i="1"/>
  <c r="E175" i="5"/>
  <c r="D1152" i="1" s="1"/>
  <c r="I23" i="3"/>
  <c r="D1214" i="1"/>
  <c r="H1214" i="1" s="1"/>
  <c r="D985" i="1"/>
  <c r="H985" i="1" s="1"/>
  <c r="F7" i="5"/>
  <c r="E6" i="5"/>
  <c r="D984" i="1" s="1"/>
  <c r="E408" i="4"/>
  <c r="D403" i="1" s="1"/>
  <c r="D293" i="1"/>
  <c r="E407" i="4"/>
  <c r="D402" i="1" s="1"/>
  <c r="H3" i="1"/>
  <c r="E412" i="4"/>
  <c r="D2" i="1"/>
  <c r="I16" i="3"/>
  <c r="G299" i="9"/>
  <c r="E299" i="9" s="1"/>
  <c r="B299" i="9" s="1"/>
  <c r="H28" i="3"/>
  <c r="F141" i="6"/>
  <c r="H1235" i="1"/>
  <c r="G1235" i="1"/>
  <c r="H1222" i="1"/>
  <c r="G1222" i="1"/>
  <c r="H1215" i="1"/>
  <c r="G1215" i="1"/>
  <c r="H990" i="1"/>
  <c r="G990" i="1"/>
  <c r="D412" i="4"/>
  <c r="E20" i="9"/>
  <c r="E19" i="9" s="1"/>
  <c r="H120" i="1"/>
  <c r="G120" i="1"/>
  <c r="H102" i="1"/>
  <c r="H16" i="3"/>
  <c r="F6" i="4"/>
  <c r="C2" i="1"/>
  <c r="H78" i="1"/>
  <c r="G78" i="1"/>
  <c r="H46" i="1"/>
  <c r="G46" i="1"/>
  <c r="H211" i="1"/>
  <c r="G211" i="1"/>
  <c r="H1437" i="1"/>
  <c r="G1437" i="1"/>
  <c r="D635" i="4"/>
  <c r="F420" i="4"/>
  <c r="C414" i="1"/>
  <c r="G148" i="1"/>
  <c r="H148" i="1"/>
  <c r="H358" i="1"/>
  <c r="G358" i="1"/>
  <c r="G1056" i="1"/>
  <c r="H1056" i="1"/>
  <c r="H294" i="1"/>
  <c r="G294" i="1"/>
  <c r="G346" i="1"/>
  <c r="H346" i="1"/>
  <c r="G1112" i="1"/>
  <c r="H1112" i="1"/>
  <c r="H1408" i="1"/>
  <c r="G1408" i="1"/>
  <c r="H306" i="1"/>
  <c r="G306" i="1"/>
  <c r="I17" i="3"/>
  <c r="E289" i="4"/>
  <c r="D147" i="1"/>
  <c r="G297" i="9"/>
  <c r="E297" i="9" s="1"/>
  <c r="H29" i="3"/>
  <c r="C1436" i="1"/>
  <c r="G220" i="1"/>
  <c r="H220" i="1"/>
  <c r="E636" i="4"/>
  <c r="D630" i="1" s="1"/>
  <c r="D522" i="1"/>
  <c r="E635" i="4"/>
  <c r="D629" i="1" s="1"/>
  <c r="H1183" i="1"/>
  <c r="G1183" i="1"/>
  <c r="G1329" i="1"/>
  <c r="H1329" i="1"/>
  <c r="H9" i="3"/>
  <c r="G1047" i="1"/>
  <c r="H1047" i="1"/>
  <c r="D639" i="4"/>
  <c r="D289" i="4"/>
  <c r="F151" i="4"/>
  <c r="H17" i="3"/>
  <c r="C147" i="1"/>
  <c r="G1124" i="1"/>
  <c r="H1124" i="1"/>
  <c r="H159" i="1"/>
  <c r="G159" i="1"/>
  <c r="H453" i="1"/>
  <c r="G453" i="1"/>
  <c r="F68" i="5"/>
  <c r="H21" i="3"/>
  <c r="C1046" i="1"/>
  <c r="G1153" i="1"/>
  <c r="H1153" i="1"/>
  <c r="H259" i="1"/>
  <c r="G259" i="1"/>
  <c r="G1096" i="1"/>
  <c r="H1096" i="1"/>
  <c r="D407" i="4"/>
  <c r="F298" i="4"/>
  <c r="C293" i="1"/>
  <c r="F175" i="5"/>
  <c r="C1152" i="1"/>
  <c r="G1383" i="1"/>
  <c r="H1383" i="1"/>
  <c r="D408" i="4"/>
  <c r="F350" i="4"/>
  <c r="C345" i="1"/>
  <c r="H574" i="1"/>
  <c r="G574" i="1"/>
  <c r="H523" i="1"/>
  <c r="G523" i="1"/>
  <c r="H415" i="1"/>
  <c r="G415" i="1"/>
  <c r="H509" i="1"/>
  <c r="G509" i="1"/>
  <c r="D636" i="4"/>
  <c r="F528" i="4"/>
  <c r="C522" i="1"/>
  <c r="D6" i="5"/>
  <c r="H1518" i="1" l="1"/>
  <c r="G1518" i="1"/>
  <c r="G1517" i="1"/>
  <c r="E293" i="9"/>
  <c r="H1517" i="1"/>
  <c r="H1435" i="1"/>
  <c r="H276" i="9"/>
  <c r="G1214" i="1"/>
  <c r="G985" i="1"/>
  <c r="B20" i="9"/>
  <c r="F412" i="4"/>
  <c r="G2" i="1"/>
  <c r="D407" i="1"/>
  <c r="E639" i="4"/>
  <c r="D633" i="1" s="1"/>
  <c r="E298" i="9"/>
  <c r="I9" i="3" s="1"/>
  <c r="C407" i="1"/>
  <c r="H2" i="1"/>
  <c r="C633" i="1"/>
  <c r="F407" i="4"/>
  <c r="C402" i="1"/>
  <c r="F636" i="4"/>
  <c r="C630" i="1"/>
  <c r="F408" i="4"/>
  <c r="C403" i="1"/>
  <c r="H1046" i="1"/>
  <c r="G1046" i="1"/>
  <c r="H147" i="1"/>
  <c r="G147" i="1"/>
  <c r="E413" i="4"/>
  <c r="E291" i="4"/>
  <c r="D287" i="1" s="1"/>
  <c r="D285" i="1"/>
  <c r="E290" i="4"/>
  <c r="D286" i="1" s="1"/>
  <c r="F635" i="4"/>
  <c r="C629" i="1"/>
  <c r="N3" i="9"/>
  <c r="I11" i="3"/>
  <c r="K3" i="9"/>
  <c r="H293" i="1"/>
  <c r="G293" i="1"/>
  <c r="H345" i="1"/>
  <c r="G345" i="1"/>
  <c r="G1152" i="1"/>
  <c r="H1152" i="1"/>
  <c r="D291" i="4"/>
  <c r="F289" i="4"/>
  <c r="D413" i="4"/>
  <c r="C285" i="1"/>
  <c r="D290" i="4"/>
  <c r="G282" i="9"/>
  <c r="E282" i="9" s="1"/>
  <c r="B282" i="9" s="1"/>
  <c r="F6" i="5"/>
  <c r="G276" i="9"/>
  <c r="E276" i="9" s="1"/>
  <c r="C984" i="1"/>
  <c r="H522" i="1"/>
  <c r="G522" i="1"/>
  <c r="H407" i="1"/>
  <c r="G1436" i="1"/>
  <c r="H1436" i="1"/>
  <c r="B297" i="9"/>
  <c r="E296" i="9"/>
  <c r="I10" i="3" s="1"/>
  <c r="H414" i="1"/>
  <c r="G414" i="1"/>
  <c r="F639" i="4" l="1"/>
  <c r="G407" i="1"/>
  <c r="B276" i="9"/>
  <c r="E275" i="9"/>
  <c r="F290" i="4"/>
  <c r="C286" i="1"/>
  <c r="H285" i="1"/>
  <c r="G285" i="1"/>
  <c r="H403" i="1"/>
  <c r="G403" i="1"/>
  <c r="D640" i="4"/>
  <c r="F413" i="4"/>
  <c r="D415" i="4"/>
  <c r="C408" i="1"/>
  <c r="D414" i="4"/>
  <c r="H630" i="1"/>
  <c r="G630" i="1"/>
  <c r="H8" i="3"/>
  <c r="H984" i="1"/>
  <c r="G984" i="1"/>
  <c r="F291" i="4"/>
  <c r="C287" i="1"/>
  <c r="E640" i="4"/>
  <c r="E415" i="4"/>
  <c r="D410" i="1" s="1"/>
  <c r="D408" i="1"/>
  <c r="E414" i="4"/>
  <c r="D409" i="1" s="1"/>
  <c r="H402" i="1"/>
  <c r="G402" i="1"/>
  <c r="H629" i="1"/>
  <c r="G629" i="1"/>
  <c r="H633" i="1"/>
  <c r="G633" i="1"/>
  <c r="M3" i="9" l="1"/>
  <c r="I8" i="3"/>
  <c r="E642" i="4"/>
  <c r="D634" i="1"/>
  <c r="E641" i="4"/>
  <c r="F414" i="4"/>
  <c r="C409" i="1"/>
  <c r="H287" i="1"/>
  <c r="G287" i="1"/>
  <c r="H408" i="1"/>
  <c r="G408" i="1"/>
  <c r="F415" i="4"/>
  <c r="C410" i="1"/>
  <c r="G286" i="1"/>
  <c r="H286" i="1"/>
  <c r="F640" i="4"/>
  <c r="D642" i="4"/>
  <c r="C634" i="1"/>
  <c r="D641" i="4"/>
  <c r="H634" i="1" l="1"/>
  <c r="G634" i="1"/>
  <c r="D646" i="4"/>
  <c r="F642" i="4"/>
  <c r="C636" i="1"/>
  <c r="H409" i="1"/>
  <c r="G409" i="1"/>
  <c r="E645" i="4"/>
  <c r="D635" i="1"/>
  <c r="H410" i="1"/>
  <c r="G410" i="1"/>
  <c r="D645" i="4"/>
  <c r="F641" i="4"/>
  <c r="C635" i="1"/>
  <c r="E646" i="4"/>
  <c r="D636" i="1"/>
  <c r="I19" i="3" l="1"/>
  <c r="D640" i="1"/>
  <c r="H635" i="1"/>
  <c r="G635" i="1"/>
  <c r="I18" i="3"/>
  <c r="D639" i="1"/>
  <c r="F645" i="4"/>
  <c r="H18" i="3"/>
  <c r="C639" i="1"/>
  <c r="H636" i="1"/>
  <c r="G636" i="1"/>
  <c r="F646" i="4"/>
  <c r="H19" i="3"/>
  <c r="C640" i="1"/>
  <c r="H639" i="1" l="1"/>
  <c r="G639" i="1"/>
  <c r="H7" i="3"/>
  <c r="H640" i="1"/>
  <c r="G640" i="1"/>
  <c r="I7" i="3" l="1"/>
  <c r="J3" i="9"/>
  <c r="M272" i="9" l="1"/>
  <c r="L272" i="9"/>
  <c r="H18" i="9"/>
  <c r="G18" i="9"/>
  <c r="I17" i="9"/>
  <c r="G16" i="9"/>
  <c r="J11" i="9"/>
  <c r="I8" i="9"/>
  <c r="K6" i="9"/>
  <c r="I11" i="9"/>
  <c r="K9" i="9"/>
  <c r="J6" i="9"/>
  <c r="H17" i="9"/>
  <c r="J17" i="9"/>
  <c r="L16" i="9"/>
  <c r="K5" i="9"/>
  <c r="K12" i="9"/>
  <c r="J12" i="9"/>
  <c r="I7" i="9"/>
  <c r="J9" i="9"/>
  <c r="I5" i="9"/>
  <c r="J10" i="9"/>
  <c r="K7" i="9"/>
  <c r="J8" i="9"/>
  <c r="J5" i="9"/>
  <c r="K13" i="9"/>
  <c r="I9" i="9"/>
  <c r="G17" i="9"/>
  <c r="K11" i="9"/>
  <c r="K8" i="9"/>
  <c r="L15" i="9"/>
  <c r="J7" i="9"/>
  <c r="M16" i="9"/>
  <c r="I13" i="9"/>
  <c r="K10" i="9"/>
  <c r="I6" i="9"/>
  <c r="G15" i="9"/>
  <c r="J13" i="9"/>
  <c r="I12" i="9"/>
  <c r="H16" i="9"/>
  <c r="H15" i="9"/>
  <c r="M15" i="9"/>
  <c r="E9" i="9" l="1"/>
  <c r="B9" i="9" s="1"/>
  <c r="F272" i="9"/>
  <c r="B272" i="9" s="1"/>
  <c r="E18" i="9"/>
  <c r="B18" i="9" s="1"/>
  <c r="E11" i="9"/>
  <c r="B11" i="9" s="1"/>
  <c r="E13" i="9"/>
  <c r="B13" i="9" s="1"/>
  <c r="E10" i="9"/>
  <c r="B10" i="9" s="1"/>
  <c r="E16" i="9"/>
  <c r="E15" i="9"/>
  <c r="E6" i="9"/>
  <c r="B6" i="9" s="1"/>
  <c r="E8" i="9"/>
  <c r="B8" i="9" s="1"/>
  <c r="F15" i="9"/>
  <c r="F16" i="9"/>
  <c r="E12" i="9"/>
  <c r="B12" i="9" s="1"/>
  <c r="E5" i="9"/>
  <c r="E17" i="9"/>
  <c r="B17" i="9" s="1"/>
  <c r="E7" i="9"/>
  <c r="B7" i="9" s="1"/>
  <c r="F19" i="9" l="1"/>
  <c r="B16" i="9"/>
  <c r="F14" i="9"/>
  <c r="E14" i="9"/>
  <c r="B15" i="9"/>
  <c r="E4" i="9"/>
  <c r="B5" i="9"/>
  <c r="F3" i="9" l="1"/>
  <c r="E3" i="9"/>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<sst xmlns="http://schemas.openxmlformats.org/spreadsheetml/2006/main" count="4313" uniqueCount="3394">
  <si>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</si>
  <si>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</si>
  <si>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</si>
  <si>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</si>
  <si>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</si>
  <si>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</si>
  <si>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</si>
  <si>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</si>
  <si>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</si>
  <si>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</si>
  <si>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</si>
  <si>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</si>
  <si>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</si>
  <si>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</si>
  <si>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</si>
  <si>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</si>
  <si>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</si>
  <si>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</si>
  <si>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</si>
  <si>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</si>
  <si>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</si>
  <si>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</si>
  <si>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</si>
  <si>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</si>
  <si>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</si>
  <si>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</si>
  <si>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</si>
  <si>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</si>
  <si>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</si>
  <si>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</si>
  <si>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</si>
  <si>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VELIKO TROJSTVO</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</si>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</sst>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9">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protection locked="0"/>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17640947</v>
      </c>
      <c r="D2" s="6">
        <f>'PR-RAS'!E6</f>
        <v>10772838.060000002</v>
      </c>
      <c r="E2" s="6">
        <v>0</v>
      </c>
      <c r="F2" s="6">
        <v>0</v>
      </c>
      <c r="G2" s="7">
        <f t="shared" ref="G2:G264" si="0">(B2/1000)*(C2*1+D2*2)</f>
        <v>39186.623120000004</v>
      </c>
      <c r="H2" s="7">
        <f t="shared" ref="H2:H264" si="1">ABS(C2-ROUND(C2,0))+ABS(D2-ROUND(D2,0))</f>
        <v>6.0000002384185791E-2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2004468</v>
      </c>
      <c r="D3" s="1">
        <f>'PR-RAS'!E7</f>
        <v>2722763.74</v>
      </c>
      <c r="E3" s="1">
        <v>0</v>
      </c>
      <c r="F3" s="1">
        <v>0</v>
      </c>
      <c r="G3" s="2">
        <f t="shared" si="0"/>
        <v>14899.990960000001</v>
      </c>
      <c r="H3" s="2">
        <f t="shared" si="1"/>
        <v>0.25999999977648258</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1783562</v>
      </c>
      <c r="D4" s="1">
        <f>'PR-RAS'!E8</f>
        <v>2403027.7800000003</v>
      </c>
      <c r="E4" s="1">
        <v>0</v>
      </c>
      <c r="F4" s="1">
        <v>0</v>
      </c>
      <c r="G4" s="2">
        <f t="shared" si="0"/>
        <v>19768.852680000004</v>
      </c>
      <c r="H4" s="2">
        <f t="shared" si="1"/>
        <v>0.21999999973922968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1856458</v>
      </c>
      <c r="D5" s="1">
        <f>'PR-RAS'!E9</f>
        <v>2543135.7200000002</v>
      </c>
      <c r="E5" s="1">
        <v>0</v>
      </c>
      <c r="F5" s="1">
        <v>0</v>
      </c>
      <c r="G5" s="2">
        <f t="shared" si="0"/>
        <v>27770.917760000004</v>
      </c>
      <c r="H5" s="2">
        <f t="shared" si="1"/>
        <v>0.27999999979510903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221480</v>
      </c>
      <c r="D6" s="1">
        <f>'PR-RAS'!E10</f>
        <v>156888.20000000001</v>
      </c>
      <c r="E6" s="1">
        <v>0</v>
      </c>
      <c r="F6" s="1">
        <v>0</v>
      </c>
      <c r="G6" s="2">
        <f t="shared" si="0"/>
        <v>2676.2820000000002</v>
      </c>
      <c r="H6" s="2">
        <f t="shared" si="1"/>
        <v>0.20000000001164153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29141</v>
      </c>
      <c r="D7" s="1">
        <f>'PR-RAS'!E11</f>
        <v>77288.73</v>
      </c>
      <c r="E7" s="1">
        <v>0</v>
      </c>
      <c r="F7" s="1">
        <v>0</v>
      </c>
      <c r="G7" s="2">
        <f t="shared" si="0"/>
        <v>1102.3107600000001</v>
      </c>
      <c r="H7" s="2">
        <f t="shared" si="1"/>
        <v>0.27000000000407454</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20352.11</v>
      </c>
      <c r="E8" s="1">
        <v>0</v>
      </c>
      <c r="F8" s="1">
        <v>0</v>
      </c>
      <c r="G8" s="2">
        <f t="shared" si="0"/>
        <v>284.92954000000003</v>
      </c>
      <c r="H8" s="2">
        <f t="shared" si="1"/>
        <v>0.11000000000058208</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323517</v>
      </c>
      <c r="D11" s="1">
        <f>'PR-RAS'!E15</f>
        <v>394636.98</v>
      </c>
      <c r="E11" s="1">
        <v>0</v>
      </c>
      <c r="F11" s="1">
        <v>0</v>
      </c>
      <c r="G11" s="2">
        <f t="shared" si="0"/>
        <v>11127.909599999999</v>
      </c>
      <c r="H11" s="2">
        <f t="shared" si="1"/>
        <v>2.0000000018626451E-2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197039</v>
      </c>
      <c r="D19" s="1">
        <f>'PR-RAS'!E23</f>
        <v>291692.16000000003</v>
      </c>
      <c r="E19" s="1">
        <v>0</v>
      </c>
      <c r="F19" s="1">
        <v>0</v>
      </c>
      <c r="G19" s="2">
        <f t="shared" si="0"/>
        <v>14047.61976</v>
      </c>
      <c r="H19" s="2">
        <f t="shared" si="1"/>
        <v>0.16000000003259629</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30791</v>
      </c>
      <c r="D20" s="1">
        <f>'PR-RAS'!E24</f>
        <v>36324.43</v>
      </c>
      <c r="E20" s="1">
        <v>0</v>
      </c>
      <c r="F20" s="1">
        <v>0</v>
      </c>
      <c r="G20" s="2">
        <f t="shared" si="0"/>
        <v>1965.35734</v>
      </c>
      <c r="H20" s="2">
        <f t="shared" si="1"/>
        <v>0.43000000000029104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166248</v>
      </c>
      <c r="D23" s="1">
        <f>'PR-RAS'!E27</f>
        <v>255367.73</v>
      </c>
      <c r="E23" s="1">
        <v>0</v>
      </c>
      <c r="F23" s="1">
        <v>0</v>
      </c>
      <c r="G23" s="2">
        <f t="shared" si="0"/>
        <v>14893.636119999999</v>
      </c>
      <c r="H23" s="2">
        <f t="shared" si="1"/>
        <v>0.26999999998952262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23867</v>
      </c>
      <c r="D25" s="1">
        <f>'PR-RAS'!E29</f>
        <v>28043.800000000003</v>
      </c>
      <c r="E25" s="1">
        <v>0</v>
      </c>
      <c r="F25" s="1">
        <v>0</v>
      </c>
      <c r="G25" s="2">
        <f t="shared" si="0"/>
        <v>1918.9104000000002</v>
      </c>
      <c r="H25" s="2">
        <f t="shared" si="1"/>
        <v>0.19999999999708962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21219</v>
      </c>
      <c r="D27" s="1">
        <f>'PR-RAS'!E31</f>
        <v>26942.49</v>
      </c>
      <c r="E27" s="1">
        <v>0</v>
      </c>
      <c r="F27" s="1">
        <v>0</v>
      </c>
      <c r="G27" s="2">
        <f t="shared" si="0"/>
        <v>1952.7034800000001</v>
      </c>
      <c r="H27" s="2">
        <f t="shared" si="1"/>
        <v>0.49000000000160071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2648</v>
      </c>
      <c r="D29" s="1">
        <f>'PR-RAS'!E33</f>
        <v>1101.31</v>
      </c>
      <c r="E29" s="1">
        <v>0</v>
      </c>
      <c r="F29" s="1">
        <v>0</v>
      </c>
      <c r="G29" s="2">
        <f t="shared" si="0"/>
        <v>135.81736000000001</v>
      </c>
      <c r="H29" s="2">
        <f t="shared" si="1"/>
        <v>0.30999999999994543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12147415</v>
      </c>
      <c r="D46" s="1">
        <f>'PR-RAS'!E50</f>
        <v>3869531.52</v>
      </c>
      <c r="E46" s="1">
        <v>0</v>
      </c>
      <c r="F46" s="1">
        <v>0</v>
      </c>
      <c r="G46" s="2">
        <f t="shared" si="0"/>
        <v>894891.51179999998</v>
      </c>
      <c r="H46" s="2">
        <f t="shared" si="1"/>
        <v>0.47999999998137355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12070261</v>
      </c>
      <c r="D55" s="1">
        <f>'PR-RAS'!E59</f>
        <v>3850457.24</v>
      </c>
      <c r="E55" s="1">
        <v>0</v>
      </c>
      <c r="F55" s="1">
        <v>0</v>
      </c>
      <c r="G55" s="2">
        <f t="shared" si="0"/>
        <v>1067643.4759200001</v>
      </c>
      <c r="H55" s="2">
        <f t="shared" si="1"/>
        <v>0.24000000022351742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3391284</v>
      </c>
      <c r="D56" s="1">
        <f>'PR-RAS'!E60</f>
        <v>3150907.64</v>
      </c>
      <c r="E56" s="1">
        <v>0</v>
      </c>
      <c r="F56" s="1">
        <v>0</v>
      </c>
      <c r="G56" s="2">
        <f t="shared" si="0"/>
        <v>533120.4604000001</v>
      </c>
      <c r="H56" s="2">
        <f t="shared" si="1"/>
        <v>0.35999999986961484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8678977</v>
      </c>
      <c r="D57" s="1">
        <f>'PR-RAS'!E61</f>
        <v>699549.6</v>
      </c>
      <c r="E57" s="1">
        <v>0</v>
      </c>
      <c r="F57" s="1">
        <v>0</v>
      </c>
      <c r="G57" s="2">
        <f t="shared" si="0"/>
        <v>564372.2672</v>
      </c>
      <c r="H57" s="2">
        <f t="shared" si="1"/>
        <v>0.40000000002328306</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77154</v>
      </c>
      <c r="D58" s="1">
        <f>'PR-RAS'!E62</f>
        <v>13674.28</v>
      </c>
      <c r="E58" s="1">
        <v>0</v>
      </c>
      <c r="F58" s="1">
        <v>0</v>
      </c>
      <c r="G58" s="2">
        <f t="shared" si="0"/>
        <v>5956.6459199999999</v>
      </c>
      <c r="H58" s="2">
        <f t="shared" si="1"/>
        <v>0.28000000000065484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77154</v>
      </c>
      <c r="D59" s="1">
        <f>'PR-RAS'!E63</f>
        <v>13674.28</v>
      </c>
      <c r="E59" s="1">
        <v>0</v>
      </c>
      <c r="F59" s="1">
        <v>0</v>
      </c>
      <c r="G59" s="2">
        <f t="shared" si="0"/>
        <v>6061.1484799999998</v>
      </c>
      <c r="H59" s="2">
        <f t="shared" si="1"/>
        <v>0.28000000000065484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5400</v>
      </c>
      <c r="E64" s="1">
        <v>0</v>
      </c>
      <c r="F64" s="1">
        <v>0</v>
      </c>
      <c r="G64" s="2">
        <f t="shared" si="0"/>
        <v>680.4</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5400</v>
      </c>
      <c r="E65" s="1">
        <v>0</v>
      </c>
      <c r="F65" s="1">
        <v>0</v>
      </c>
      <c r="G65" s="2">
        <f t="shared" si="0"/>
        <v>691.2</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1702987</v>
      </c>
      <c r="D78" s="1">
        <f>'PR-RAS'!E82</f>
        <v>2751312.9</v>
      </c>
      <c r="E78" s="1">
        <v>0</v>
      </c>
      <c r="F78" s="1">
        <v>0</v>
      </c>
      <c r="G78" s="2">
        <f t="shared" si="0"/>
        <v>554832.18559999997</v>
      </c>
      <c r="H78" s="2">
        <f t="shared" si="1"/>
        <v>0.10000000009313226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1702987</v>
      </c>
      <c r="D87" s="1">
        <f>'PR-RAS'!E91</f>
        <v>2751312.9</v>
      </c>
      <c r="E87" s="1">
        <v>0</v>
      </c>
      <c r="F87" s="1">
        <v>0</v>
      </c>
      <c r="G87" s="2">
        <f t="shared" si="0"/>
        <v>619682.70079999999</v>
      </c>
      <c r="H87" s="2">
        <f t="shared" si="1"/>
        <v>0.10000000009313226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503</v>
      </c>
      <c r="D88" s="1">
        <f>'PR-RAS'!E92</f>
        <v>356.4</v>
      </c>
      <c r="E88" s="1">
        <v>0</v>
      </c>
      <c r="F88" s="1">
        <v>0</v>
      </c>
      <c r="G88" s="2">
        <f t="shared" si="0"/>
        <v>105.77459999999999</v>
      </c>
      <c r="H88" s="2">
        <f t="shared" si="1"/>
        <v>0.39999999999997726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1695172</v>
      </c>
      <c r="D90" s="1">
        <f>'PR-RAS'!E94</f>
        <v>2748299.21</v>
      </c>
      <c r="E90" s="1">
        <v>0</v>
      </c>
      <c r="F90" s="1">
        <v>0</v>
      </c>
      <c r="G90" s="2">
        <f t="shared" si="0"/>
        <v>640067.56737999991</v>
      </c>
      <c r="H90" s="2">
        <f t="shared" si="1"/>
        <v>0.2099999999627471</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7312</v>
      </c>
      <c r="D93" s="1">
        <f>'PR-RAS'!E97</f>
        <v>2657.29</v>
      </c>
      <c r="E93" s="1">
        <v>0</v>
      </c>
      <c r="F93" s="1">
        <v>0</v>
      </c>
      <c r="G93" s="2">
        <f t="shared" si="0"/>
        <v>1161.64536</v>
      </c>
      <c r="H93" s="2">
        <f t="shared" si="1"/>
        <v>0.28999999999996362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1088207</v>
      </c>
      <c r="D102" s="1">
        <f>'PR-RAS'!E106</f>
        <v>1245538.8700000001</v>
      </c>
      <c r="E102" s="1">
        <v>0</v>
      </c>
      <c r="F102" s="1">
        <v>0</v>
      </c>
      <c r="G102" s="2">
        <f t="shared" si="0"/>
        <v>361507.75874000002</v>
      </c>
      <c r="H102" s="2">
        <f t="shared" si="1"/>
        <v>0.12999999988824129</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1448</v>
      </c>
      <c r="D103" s="1">
        <f>'PR-RAS'!E107</f>
        <v>926.81</v>
      </c>
      <c r="E103" s="1">
        <v>0</v>
      </c>
      <c r="F103" s="1">
        <v>0</v>
      </c>
      <c r="G103" s="2">
        <f t="shared" si="0"/>
        <v>336.76523999999995</v>
      </c>
      <c r="H103" s="2">
        <f t="shared" si="1"/>
        <v>0.19000000000005457</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937</v>
      </c>
      <c r="D106" s="1">
        <f>'PR-RAS'!E110</f>
        <v>6.14</v>
      </c>
      <c r="E106" s="1">
        <v>0</v>
      </c>
      <c r="F106" s="1">
        <v>0</v>
      </c>
      <c r="G106" s="2">
        <f t="shared" si="0"/>
        <v>99.674399999999991</v>
      </c>
      <c r="H106" s="2">
        <f t="shared" si="1"/>
        <v>0.13999999999999968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511</v>
      </c>
      <c r="D107" s="1">
        <f>'PR-RAS'!E111</f>
        <v>920.67</v>
      </c>
      <c r="E107" s="1">
        <v>0</v>
      </c>
      <c r="F107" s="1">
        <v>0</v>
      </c>
      <c r="G107" s="2">
        <f t="shared" si="0"/>
        <v>249.34804</v>
      </c>
      <c r="H107" s="2">
        <f t="shared" si="1"/>
        <v>0.33000000000004093</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464825</v>
      </c>
      <c r="D108" s="1">
        <f>'PR-RAS'!E112</f>
        <v>539160.14</v>
      </c>
      <c r="E108" s="1">
        <v>0</v>
      </c>
      <c r="F108" s="1">
        <v>0</v>
      </c>
      <c r="G108" s="2">
        <f t="shared" si="0"/>
        <v>165116.54496</v>
      </c>
      <c r="H108" s="2">
        <f t="shared" si="1"/>
        <v>0.14000000001396984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1038</v>
      </c>
      <c r="D110" s="1">
        <f>'PR-RAS'!E114</f>
        <v>835.18</v>
      </c>
      <c r="E110" s="1">
        <v>0</v>
      </c>
      <c r="F110" s="1">
        <v>0</v>
      </c>
      <c r="G110" s="2">
        <f t="shared" si="0"/>
        <v>295.21123999999998</v>
      </c>
      <c r="H110" s="2">
        <f t="shared" si="1"/>
        <v>0.17999999999994998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394867</v>
      </c>
      <c r="D111" s="1">
        <f>'PR-RAS'!E115</f>
        <v>393684.11</v>
      </c>
      <c r="E111" s="1">
        <v>0</v>
      </c>
      <c r="F111" s="1">
        <v>0</v>
      </c>
      <c r="G111" s="2">
        <f t="shared" si="0"/>
        <v>130045.87419999999</v>
      </c>
      <c r="H111" s="2">
        <f t="shared" si="1"/>
        <v>0.10999999998603016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68920</v>
      </c>
      <c r="D113" s="1">
        <f>'PR-RAS'!E117</f>
        <v>144640.85</v>
      </c>
      <c r="E113" s="1">
        <v>0</v>
      </c>
      <c r="F113" s="1">
        <v>0</v>
      </c>
      <c r="G113" s="2">
        <f t="shared" si="0"/>
        <v>40118.590400000001</v>
      </c>
      <c r="H113" s="2">
        <f t="shared" si="1"/>
        <v>0.14999999999417923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621934</v>
      </c>
      <c r="D116" s="1">
        <f>'PR-RAS'!E120</f>
        <v>705451.92</v>
      </c>
      <c r="E116" s="1">
        <v>0</v>
      </c>
      <c r="F116" s="1">
        <v>0</v>
      </c>
      <c r="G116" s="2">
        <f t="shared" si="0"/>
        <v>233776.35160000002</v>
      </c>
      <c r="H116" s="2">
        <f t="shared" si="1"/>
        <v>7.9999999958090484E-2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13269</v>
      </c>
      <c r="D117" s="1">
        <f>'PR-RAS'!E121</f>
        <v>15988.32</v>
      </c>
      <c r="E117" s="1">
        <v>0</v>
      </c>
      <c r="F117" s="1">
        <v>0</v>
      </c>
      <c r="G117" s="2">
        <f t="shared" si="0"/>
        <v>5248.49424</v>
      </c>
      <c r="H117" s="2">
        <f t="shared" si="1"/>
        <v>0.31999999999970896</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582958</v>
      </c>
      <c r="D118" s="1">
        <f>'PR-RAS'!E122</f>
        <v>668391.18000000005</v>
      </c>
      <c r="E118" s="1">
        <v>0</v>
      </c>
      <c r="F118" s="1">
        <v>0</v>
      </c>
      <c r="G118" s="2">
        <f t="shared" si="0"/>
        <v>224609.62212000001</v>
      </c>
      <c r="H118" s="2">
        <f t="shared" si="1"/>
        <v>0.18000000005122274</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25707</v>
      </c>
      <c r="D119" s="1">
        <f>'PR-RAS'!E123</f>
        <v>21072.42</v>
      </c>
      <c r="E119" s="1">
        <v>0</v>
      </c>
      <c r="F119" s="1">
        <v>0</v>
      </c>
      <c r="G119" s="2">
        <f t="shared" si="0"/>
        <v>8006.5171199999995</v>
      </c>
      <c r="H119" s="2">
        <f t="shared" si="1"/>
        <v>0.41999999999825377</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617109</v>
      </c>
      <c r="D120" s="1">
        <f>'PR-RAS'!E124</f>
        <v>134043.88</v>
      </c>
      <c r="E120" s="1">
        <v>0</v>
      </c>
      <c r="F120" s="1">
        <v>0</v>
      </c>
      <c r="G120" s="2">
        <f t="shared" si="0"/>
        <v>105338.41443999999</v>
      </c>
      <c r="H120" s="2">
        <f t="shared" si="1"/>
        <v>0.11999999999534339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124109</v>
      </c>
      <c r="D121" s="1">
        <f>'PR-RAS'!E125</f>
        <v>131043.88</v>
      </c>
      <c r="E121" s="1">
        <v>0</v>
      </c>
      <c r="F121" s="1">
        <v>0</v>
      </c>
      <c r="G121" s="2">
        <f t="shared" si="0"/>
        <v>46343.611199999999</v>
      </c>
      <c r="H121" s="2">
        <f t="shared" si="1"/>
        <v>0.11999999999534339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124109</v>
      </c>
      <c r="D123" s="1">
        <f>'PR-RAS'!E127</f>
        <v>131043.88</v>
      </c>
      <c r="E123" s="1">
        <v>0</v>
      </c>
      <c r="F123" s="1">
        <v>0</v>
      </c>
      <c r="G123" s="2">
        <f t="shared" si="0"/>
        <v>47116.004719999997</v>
      </c>
      <c r="H123" s="2">
        <f t="shared" si="1"/>
        <v>0.11999999999534339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493000</v>
      </c>
      <c r="D124" s="1">
        <f>'PR-RAS'!E128</f>
        <v>3000</v>
      </c>
      <c r="E124" s="1">
        <v>0</v>
      </c>
      <c r="F124" s="1">
        <v>0</v>
      </c>
      <c r="G124" s="2">
        <f t="shared" si="0"/>
        <v>61377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3000</v>
      </c>
      <c r="E125" s="1">
        <v>0</v>
      </c>
      <c r="F125" s="1">
        <v>0</v>
      </c>
      <c r="G125" s="2">
        <f t="shared" si="0"/>
        <v>744</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493000</v>
      </c>
      <c r="D126" s="1">
        <f>'PR-RAS'!E130</f>
        <v>0</v>
      </c>
      <c r="E126" s="1">
        <v>0</v>
      </c>
      <c r="F126" s="1">
        <v>0</v>
      </c>
      <c r="G126" s="2">
        <f t="shared" si="0"/>
        <v>61625</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80761</v>
      </c>
      <c r="D135" s="1">
        <f>'PR-RAS'!E139</f>
        <v>49647.15</v>
      </c>
      <c r="E135" s="1">
        <v>0</v>
      </c>
      <c r="F135" s="1">
        <v>0</v>
      </c>
      <c r="G135" s="2">
        <f t="shared" si="0"/>
        <v>24127.410199999998</v>
      </c>
      <c r="H135" s="2">
        <f t="shared" si="1"/>
        <v>0.15000000000145519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500</v>
      </c>
      <c r="D136" s="1">
        <f>'PR-RAS'!E140</f>
        <v>0</v>
      </c>
      <c r="E136" s="1">
        <v>0</v>
      </c>
      <c r="F136" s="1">
        <v>0</v>
      </c>
      <c r="G136" s="2">
        <f t="shared" si="0"/>
        <v>67.5</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500</v>
      </c>
      <c r="D145" s="1">
        <f>'PR-RAS'!E149</f>
        <v>0</v>
      </c>
      <c r="E145" s="1">
        <v>0</v>
      </c>
      <c r="F145" s="1">
        <v>0</v>
      </c>
      <c r="G145" s="2">
        <f t="shared" si="0"/>
        <v>72</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80261</v>
      </c>
      <c r="D146" s="1">
        <f>'PR-RAS'!E150</f>
        <v>49647.15</v>
      </c>
      <c r="E146" s="1">
        <v>0</v>
      </c>
      <c r="F146" s="1">
        <v>0</v>
      </c>
      <c r="G146" s="2">
        <f t="shared" si="0"/>
        <v>26035.518499999998</v>
      </c>
      <c r="H146" s="2">
        <f t="shared" si="1"/>
        <v>0.15000000000145519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9805573</v>
      </c>
      <c r="D147" s="1">
        <f>'PR-RAS'!E151</f>
        <v>9477130.9900000002</v>
      </c>
      <c r="E147" s="1">
        <v>0</v>
      </c>
      <c r="F147" s="1">
        <v>0</v>
      </c>
      <c r="G147" s="2">
        <f t="shared" si="0"/>
        <v>4198935.9070800003</v>
      </c>
      <c r="H147" s="2">
        <f t="shared" si="1"/>
        <v>9.9999997764825821E-3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1405432</v>
      </c>
      <c r="D148" s="1">
        <f>'PR-RAS'!E152</f>
        <v>1083601.98</v>
      </c>
      <c r="E148" s="1">
        <v>0</v>
      </c>
      <c r="F148" s="1">
        <v>0</v>
      </c>
      <c r="G148" s="2">
        <f t="shared" si="0"/>
        <v>525177.48612000002</v>
      </c>
      <c r="H148" s="2">
        <f t="shared" si="1"/>
        <v>2.0000000018626451E-2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1157223</v>
      </c>
      <c r="D149" s="1">
        <f>'PR-RAS'!E153</f>
        <v>895073.29</v>
      </c>
      <c r="E149" s="1">
        <v>0</v>
      </c>
      <c r="F149" s="1">
        <v>0</v>
      </c>
      <c r="G149" s="2">
        <f t="shared" si="0"/>
        <v>436210.69783999998</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1157223</v>
      </c>
      <c r="D150" s="1">
        <f>'PR-RAS'!E154</f>
        <v>895073.29</v>
      </c>
      <c r="E150" s="1">
        <v>0</v>
      </c>
      <c r="F150" s="1">
        <v>0</v>
      </c>
      <c r="G150" s="2">
        <f t="shared" si="0"/>
        <v>439158.06741999998</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57267</v>
      </c>
      <c r="D154" s="1">
        <f>'PR-RAS'!E158</f>
        <v>40841.96</v>
      </c>
      <c r="E154" s="1">
        <v>0</v>
      </c>
      <c r="F154" s="1">
        <v>0</v>
      </c>
      <c r="G154" s="2">
        <f t="shared" si="0"/>
        <v>21259.490759999997</v>
      </c>
      <c r="H154" s="2">
        <f t="shared" si="1"/>
        <v>4.0000000000873115E-2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190942</v>
      </c>
      <c r="D155" s="1">
        <f>'PR-RAS'!E159</f>
        <v>147686.73000000001</v>
      </c>
      <c r="E155" s="1">
        <v>0</v>
      </c>
      <c r="F155" s="1">
        <v>0</v>
      </c>
      <c r="G155" s="2">
        <f t="shared" si="0"/>
        <v>74892.580839999995</v>
      </c>
      <c r="H155" s="2">
        <f t="shared" si="1"/>
        <v>0.26999999998952262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190942</v>
      </c>
      <c r="D157" s="1">
        <f>'PR-RAS'!E161</f>
        <v>147686.73000000001</v>
      </c>
      <c r="E157" s="1">
        <v>0</v>
      </c>
      <c r="F157" s="1">
        <v>0</v>
      </c>
      <c r="G157" s="2">
        <f t="shared" si="0"/>
        <v>75865.211760000006</v>
      </c>
      <c r="H157" s="2">
        <f t="shared" si="1"/>
        <v>0.26999999998952262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5660501</v>
      </c>
      <c r="D159" s="1">
        <f>'PR-RAS'!E163</f>
        <v>5168329.6499999994</v>
      </c>
      <c r="E159" s="1">
        <v>0</v>
      </c>
      <c r="F159" s="1">
        <v>0</v>
      </c>
      <c r="G159" s="2">
        <f t="shared" si="0"/>
        <v>2527551.3273999998</v>
      </c>
      <c r="H159" s="2">
        <f t="shared" si="1"/>
        <v>0.35000000055879354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83989</v>
      </c>
      <c r="D160" s="1">
        <f>'PR-RAS'!E164</f>
        <v>17462.59</v>
      </c>
      <c r="E160" s="1">
        <v>0</v>
      </c>
      <c r="F160" s="1">
        <v>0</v>
      </c>
      <c r="G160" s="2">
        <f t="shared" si="0"/>
        <v>18907.354619999998</v>
      </c>
      <c r="H160" s="2">
        <f t="shared" si="1"/>
        <v>0.40999999999985448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1255</v>
      </c>
      <c r="D161" s="1">
        <f>'PR-RAS'!E165</f>
        <v>1600.05</v>
      </c>
      <c r="E161" s="1">
        <v>0</v>
      </c>
      <c r="F161" s="1">
        <v>0</v>
      </c>
      <c r="G161" s="2">
        <f t="shared" si="0"/>
        <v>712.81600000000003</v>
      </c>
      <c r="H161" s="2">
        <f t="shared" si="1"/>
        <v>4.9999999999954525E-2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35140</v>
      </c>
      <c r="D162" s="1">
        <f>'PR-RAS'!E166</f>
        <v>15062.54</v>
      </c>
      <c r="E162" s="1">
        <v>0</v>
      </c>
      <c r="F162" s="1">
        <v>0</v>
      </c>
      <c r="G162" s="2">
        <f t="shared" si="0"/>
        <v>10507.677880000001</v>
      </c>
      <c r="H162" s="2">
        <f t="shared" si="1"/>
        <v>0.45999999999912689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47594</v>
      </c>
      <c r="D163" s="1">
        <f>'PR-RAS'!E167</f>
        <v>800</v>
      </c>
      <c r="E163" s="1">
        <v>0</v>
      </c>
      <c r="F163" s="1">
        <v>0</v>
      </c>
      <c r="G163" s="2">
        <f t="shared" si="0"/>
        <v>7969.4279999999999</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577722</v>
      </c>
      <c r="D165" s="1">
        <f>'PR-RAS'!E169</f>
        <v>786921.18</v>
      </c>
      <c r="E165" s="1">
        <v>0</v>
      </c>
      <c r="F165" s="1">
        <v>0</v>
      </c>
      <c r="G165" s="2">
        <f t="shared" si="0"/>
        <v>352856.55504000006</v>
      </c>
      <c r="H165" s="2">
        <f t="shared" si="1"/>
        <v>0.18000000005122274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77731</v>
      </c>
      <c r="D166" s="1">
        <f>'PR-RAS'!E170</f>
        <v>52162.17</v>
      </c>
      <c r="E166" s="1">
        <v>0</v>
      </c>
      <c r="F166" s="1">
        <v>0</v>
      </c>
      <c r="G166" s="2">
        <f t="shared" si="0"/>
        <v>30039.131100000002</v>
      </c>
      <c r="H166" s="2">
        <f t="shared" si="1"/>
        <v>0.16999999999825377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20982</v>
      </c>
      <c r="D167" s="1">
        <f>'PR-RAS'!E171</f>
        <v>29352.21</v>
      </c>
      <c r="E167" s="1">
        <v>0</v>
      </c>
      <c r="F167" s="1">
        <v>0</v>
      </c>
      <c r="G167" s="2">
        <f t="shared" si="0"/>
        <v>13227.94572</v>
      </c>
      <c r="H167" s="2">
        <f t="shared" si="1"/>
        <v>0.20999999999912689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428295</v>
      </c>
      <c r="D168" s="1">
        <f>'PR-RAS'!E172</f>
        <v>587474.54</v>
      </c>
      <c r="E168" s="1">
        <v>0</v>
      </c>
      <c r="F168" s="1">
        <v>0</v>
      </c>
      <c r="G168" s="2">
        <f t="shared" si="0"/>
        <v>267741.76136</v>
      </c>
      <c r="H168" s="2">
        <f t="shared" si="1"/>
        <v>0.4599999999627471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38878</v>
      </c>
      <c r="D169" s="1">
        <f>'PR-RAS'!E173</f>
        <v>104334.23</v>
      </c>
      <c r="E169" s="1">
        <v>0</v>
      </c>
      <c r="F169" s="1">
        <v>0</v>
      </c>
      <c r="G169" s="2">
        <f t="shared" si="0"/>
        <v>41587.80528</v>
      </c>
      <c r="H169" s="2">
        <f t="shared" si="1"/>
        <v>0.22999999999592546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7337</v>
      </c>
      <c r="D170" s="1">
        <f>'PR-RAS'!E174</f>
        <v>11680.53</v>
      </c>
      <c r="E170" s="1">
        <v>0</v>
      </c>
      <c r="F170" s="1">
        <v>0</v>
      </c>
      <c r="G170" s="2">
        <f t="shared" si="0"/>
        <v>5187.9721400000008</v>
      </c>
      <c r="H170" s="2">
        <f t="shared" si="1"/>
        <v>0.46999999999934516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4499</v>
      </c>
      <c r="D172" s="1">
        <f>'PR-RAS'!E176</f>
        <v>1917.5</v>
      </c>
      <c r="E172" s="1">
        <v>0</v>
      </c>
      <c r="F172" s="1">
        <v>0</v>
      </c>
      <c r="G172" s="2">
        <f t="shared" si="0"/>
        <v>1425.114</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4622470</v>
      </c>
      <c r="D173" s="1">
        <f>'PR-RAS'!E177</f>
        <v>4152081.4999999995</v>
      </c>
      <c r="E173" s="1">
        <v>0</v>
      </c>
      <c r="F173" s="1">
        <v>0</v>
      </c>
      <c r="G173" s="2">
        <f t="shared" si="0"/>
        <v>2223380.8759999997</v>
      </c>
      <c r="H173" s="2">
        <f t="shared" si="1"/>
        <v>0.50000000046566129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29321</v>
      </c>
      <c r="D174" s="1">
        <f>'PR-RAS'!E178</f>
        <v>77835.98</v>
      </c>
      <c r="E174" s="1">
        <v>0</v>
      </c>
      <c r="F174" s="1">
        <v>0</v>
      </c>
      <c r="G174" s="2">
        <f t="shared" si="0"/>
        <v>32003.782079999997</v>
      </c>
      <c r="H174" s="2">
        <f t="shared" si="1"/>
        <v>2.0000000004074536E-2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3486105</v>
      </c>
      <c r="D175" s="1">
        <f>'PR-RAS'!E179</f>
        <v>2673580.84</v>
      </c>
      <c r="E175" s="1">
        <v>0</v>
      </c>
      <c r="F175" s="1">
        <v>0</v>
      </c>
      <c r="G175" s="2">
        <f t="shared" si="0"/>
        <v>1536988.4023199999</v>
      </c>
      <c r="H175" s="2">
        <f t="shared" si="1"/>
        <v>0.16000000014901161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109774</v>
      </c>
      <c r="D176" s="1">
        <f>'PR-RAS'!E180</f>
        <v>136831.32999999999</v>
      </c>
      <c r="E176" s="1">
        <v>0</v>
      </c>
      <c r="F176" s="1">
        <v>0</v>
      </c>
      <c r="G176" s="2">
        <f t="shared" si="0"/>
        <v>67101.415499999988</v>
      </c>
      <c r="H176" s="2">
        <f t="shared" si="1"/>
        <v>0.32999999998719431</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175976</v>
      </c>
      <c r="D177" s="1">
        <f>'PR-RAS'!E181</f>
        <v>190053.83</v>
      </c>
      <c r="E177" s="1">
        <v>0</v>
      </c>
      <c r="F177" s="1">
        <v>0</v>
      </c>
      <c r="G177" s="2">
        <f t="shared" si="0"/>
        <v>97870.724159999983</v>
      </c>
      <c r="H177" s="2">
        <f t="shared" si="1"/>
        <v>0.17000000001280569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28960</v>
      </c>
      <c r="D178" s="1">
        <f>'PR-RAS'!E182</f>
        <v>58360.02</v>
      </c>
      <c r="E178" s="1">
        <v>0</v>
      </c>
      <c r="F178" s="1">
        <v>0</v>
      </c>
      <c r="G178" s="2">
        <f t="shared" si="0"/>
        <v>25785.367079999996</v>
      </c>
      <c r="H178" s="2">
        <f t="shared" si="1"/>
        <v>1.9999999996798579E-2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178037</v>
      </c>
      <c r="D179" s="1">
        <f>'PR-RAS'!E183</f>
        <v>273235.37</v>
      </c>
      <c r="E179" s="1">
        <v>0</v>
      </c>
      <c r="F179" s="1">
        <v>0</v>
      </c>
      <c r="G179" s="2">
        <f t="shared" si="0"/>
        <v>128962.37771999999</v>
      </c>
      <c r="H179" s="2">
        <f t="shared" si="1"/>
        <v>0.36999999999534339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419095</v>
      </c>
      <c r="D180" s="1">
        <f>'PR-RAS'!E184</f>
        <v>545838.56999999995</v>
      </c>
      <c r="E180" s="1">
        <v>0</v>
      </c>
      <c r="F180" s="1">
        <v>0</v>
      </c>
      <c r="G180" s="2">
        <f t="shared" si="0"/>
        <v>270428.21305999998</v>
      </c>
      <c r="H180" s="2">
        <f t="shared" si="1"/>
        <v>0.43000000005122274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98281</v>
      </c>
      <c r="D181" s="1">
        <f>'PR-RAS'!E185</f>
        <v>106388.78</v>
      </c>
      <c r="E181" s="1">
        <v>0</v>
      </c>
      <c r="F181" s="1">
        <v>0</v>
      </c>
      <c r="G181" s="2">
        <f t="shared" si="0"/>
        <v>55990.540799999995</v>
      </c>
      <c r="H181" s="2">
        <f t="shared" si="1"/>
        <v>0.22000000000116415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96921</v>
      </c>
      <c r="D182" s="1">
        <f>'PR-RAS'!E186</f>
        <v>89956.78</v>
      </c>
      <c r="E182" s="1">
        <v>0</v>
      </c>
      <c r="F182" s="1">
        <v>0</v>
      </c>
      <c r="G182" s="2">
        <f t="shared" si="0"/>
        <v>50107.055359999998</v>
      </c>
      <c r="H182" s="2">
        <f t="shared" si="1"/>
        <v>0.22000000000116415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376320</v>
      </c>
      <c r="D184" s="1">
        <f>'PR-RAS'!E188</f>
        <v>211864.37999999998</v>
      </c>
      <c r="E184" s="1">
        <v>0</v>
      </c>
      <c r="F184" s="1">
        <v>0</v>
      </c>
      <c r="G184" s="2">
        <f t="shared" si="0"/>
        <v>146408.92308000001</v>
      </c>
      <c r="H184" s="2">
        <f t="shared" si="1"/>
        <v>0.37999999997555278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194024</v>
      </c>
      <c r="D185" s="1">
        <f>'PR-RAS'!E189</f>
        <v>25755.1</v>
      </c>
      <c r="E185" s="1">
        <v>0</v>
      </c>
      <c r="F185" s="1">
        <v>0</v>
      </c>
      <c r="G185" s="2">
        <f t="shared" si="0"/>
        <v>45178.292800000003</v>
      </c>
      <c r="H185" s="2">
        <f t="shared" si="1"/>
        <v>9.9999999998544808E-2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6369</v>
      </c>
      <c r="D186" s="1">
        <f>'PR-RAS'!E190</f>
        <v>8286.74</v>
      </c>
      <c r="E186" s="1">
        <v>0</v>
      </c>
      <c r="F186" s="1">
        <v>0</v>
      </c>
      <c r="G186" s="2">
        <f t="shared" si="0"/>
        <v>4244.3588</v>
      </c>
      <c r="H186" s="2">
        <f t="shared" si="1"/>
        <v>0.26000000000021828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148374</v>
      </c>
      <c r="D187" s="1">
        <f>'PR-RAS'!E191</f>
        <v>139825.35999999999</v>
      </c>
      <c r="E187" s="1">
        <v>0</v>
      </c>
      <c r="F187" s="1">
        <v>0</v>
      </c>
      <c r="G187" s="2">
        <f t="shared" si="0"/>
        <v>79612.59792</v>
      </c>
      <c r="H187" s="2">
        <f t="shared" si="1"/>
        <v>0.35999999998603016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17281</v>
      </c>
      <c r="D188" s="1">
        <f>'PR-RAS'!E192</f>
        <v>17281.12</v>
      </c>
      <c r="E188" s="1">
        <v>0</v>
      </c>
      <c r="F188" s="1">
        <v>0</v>
      </c>
      <c r="G188" s="2">
        <f t="shared" si="0"/>
        <v>9694.6858799999991</v>
      </c>
      <c r="H188" s="2">
        <f t="shared" si="1"/>
        <v>0.11999999999898137</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6404</v>
      </c>
      <c r="D189" s="1">
        <f>'PR-RAS'!E193</f>
        <v>6270.62</v>
      </c>
      <c r="E189" s="1">
        <v>0</v>
      </c>
      <c r="F189" s="1">
        <v>0</v>
      </c>
      <c r="G189" s="2">
        <f t="shared" si="0"/>
        <v>3561.7051199999996</v>
      </c>
      <c r="H189" s="2">
        <f t="shared" si="1"/>
        <v>0.38000000000010914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3868</v>
      </c>
      <c r="D191" s="1">
        <f>'PR-RAS'!E195</f>
        <v>14445.44</v>
      </c>
      <c r="E191" s="1">
        <v>0</v>
      </c>
      <c r="F191" s="1">
        <v>0</v>
      </c>
      <c r="G191" s="2">
        <f t="shared" si="0"/>
        <v>6224.1872000000003</v>
      </c>
      <c r="H191" s="2">
        <f t="shared" si="1"/>
        <v>0.44000000000050932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38113</v>
      </c>
      <c r="D192" s="1">
        <f>'PR-RAS'!E196</f>
        <v>15895.55</v>
      </c>
      <c r="E192" s="1">
        <v>0</v>
      </c>
      <c r="F192" s="1">
        <v>0</v>
      </c>
      <c r="G192" s="2">
        <f t="shared" si="0"/>
        <v>13351.683100000002</v>
      </c>
      <c r="H192" s="2">
        <f t="shared" si="1"/>
        <v>0.4500000000007276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22126</v>
      </c>
      <c r="D198" s="1">
        <f>'PR-RAS'!E202</f>
        <v>0</v>
      </c>
      <c r="E198" s="1">
        <v>0</v>
      </c>
      <c r="F198" s="1">
        <v>0</v>
      </c>
      <c r="G198" s="2">
        <f t="shared" si="0"/>
        <v>4358.8220000000001</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22126</v>
      </c>
      <c r="D201" s="1">
        <f>'PR-RAS'!E205</f>
        <v>0</v>
      </c>
      <c r="E201" s="1">
        <v>0</v>
      </c>
      <c r="F201" s="1">
        <v>0</v>
      </c>
      <c r="G201" s="2">
        <f t="shared" si="0"/>
        <v>4425.2</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15987</v>
      </c>
      <c r="D206" s="1">
        <f>'PR-RAS'!E210</f>
        <v>15895.55</v>
      </c>
      <c r="E206" s="1">
        <v>0</v>
      </c>
      <c r="F206" s="1">
        <v>0</v>
      </c>
      <c r="G206" s="2">
        <f t="shared" si="0"/>
        <v>9794.5104999999985</v>
      </c>
      <c r="H206" s="2">
        <f t="shared" si="1"/>
        <v>0.4500000000007276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15987</v>
      </c>
      <c r="D207" s="1">
        <f>'PR-RAS'!E211</f>
        <v>15893.97</v>
      </c>
      <c r="E207" s="1">
        <v>0</v>
      </c>
      <c r="F207" s="1">
        <v>0</v>
      </c>
      <c r="G207" s="2">
        <f t="shared" si="0"/>
        <v>9841.6376400000008</v>
      </c>
      <c r="H207" s="2">
        <f t="shared" si="1"/>
        <v>3.0000000000654836E-2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1.58</v>
      </c>
      <c r="E209" s="1">
        <v>0</v>
      </c>
      <c r="F209" s="1">
        <v>0</v>
      </c>
      <c r="G209" s="2">
        <f t="shared" si="0"/>
        <v>0.65727999999999998</v>
      </c>
      <c r="H209" s="2">
        <f t="shared" si="1"/>
        <v>0.41999999999999993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253567</v>
      </c>
      <c r="D211" s="1">
        <f>'PR-RAS'!E215</f>
        <v>237315.44</v>
      </c>
      <c r="E211" s="1">
        <v>0</v>
      </c>
      <c r="F211" s="1">
        <v>0</v>
      </c>
      <c r="G211" s="2">
        <f t="shared" si="0"/>
        <v>152921.55479999998</v>
      </c>
      <c r="H211" s="2">
        <f t="shared" si="1"/>
        <v>0.44000000000232831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253567</v>
      </c>
      <c r="D215" s="1">
        <f>'PR-RAS'!E219</f>
        <v>237315.44</v>
      </c>
      <c r="E215" s="1">
        <v>0</v>
      </c>
      <c r="F215" s="1">
        <v>0</v>
      </c>
      <c r="G215" s="2">
        <f t="shared" si="0"/>
        <v>155834.34632000001</v>
      </c>
      <c r="H215" s="2">
        <f t="shared" si="1"/>
        <v>0.44000000000232831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253567</v>
      </c>
      <c r="D218" s="1">
        <f>'PR-RAS'!E222</f>
        <v>237315.44</v>
      </c>
      <c r="E218" s="1">
        <v>0</v>
      </c>
      <c r="F218" s="1">
        <v>0</v>
      </c>
      <c r="G218" s="2">
        <f t="shared" si="0"/>
        <v>158018.93995999999</v>
      </c>
      <c r="H218" s="2">
        <f t="shared" si="1"/>
        <v>0.44000000000232831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1008824</v>
      </c>
      <c r="D220" s="1">
        <f>'PR-RAS'!E224</f>
        <v>1385968.06</v>
      </c>
      <c r="E220" s="1">
        <v>0</v>
      </c>
      <c r="F220" s="1">
        <v>0</v>
      </c>
      <c r="G220" s="2">
        <f t="shared" si="0"/>
        <v>827986.46628000005</v>
      </c>
      <c r="H220" s="2">
        <f t="shared" si="1"/>
        <v>6.0000000055879354E-2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132869</v>
      </c>
      <c r="D227" s="1">
        <f>'PR-RAS'!E231</f>
        <v>79778.13</v>
      </c>
      <c r="E227" s="1">
        <v>0</v>
      </c>
      <c r="F227" s="1">
        <v>0</v>
      </c>
      <c r="G227" s="2">
        <f t="shared" si="0"/>
        <v>66088.108760000003</v>
      </c>
      <c r="H227" s="2">
        <f t="shared" si="1"/>
        <v>0.13000000000465661</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95598</v>
      </c>
      <c r="D228" s="1">
        <f>'PR-RAS'!E232</f>
        <v>79778.13</v>
      </c>
      <c r="E228" s="1">
        <v>0</v>
      </c>
      <c r="F228" s="1">
        <v>0</v>
      </c>
      <c r="G228" s="2">
        <f t="shared" si="0"/>
        <v>57920.017020000007</v>
      </c>
      <c r="H228" s="2">
        <f t="shared" si="1"/>
        <v>0.13000000000465661</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37271</v>
      </c>
      <c r="D229" s="1">
        <f>'PR-RAS'!E233</f>
        <v>0</v>
      </c>
      <c r="E229" s="1">
        <v>0</v>
      </c>
      <c r="F229" s="1">
        <v>0</v>
      </c>
      <c r="G229" s="2">
        <f t="shared" si="0"/>
        <v>8497.7880000000005</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875955</v>
      </c>
      <c r="D236" s="1">
        <f>'PR-RAS'!E240</f>
        <v>1306189.93</v>
      </c>
      <c r="E236" s="1">
        <v>0</v>
      </c>
      <c r="F236" s="1">
        <v>0</v>
      </c>
      <c r="G236" s="2">
        <f t="shared" si="0"/>
        <v>819758.69209999987</v>
      </c>
      <c r="H236" s="2">
        <f t="shared" si="1"/>
        <v>7.000000006519258E-2</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813454</v>
      </c>
      <c r="D237" s="1">
        <f>'PR-RAS'!E241</f>
        <v>1255746.3999999999</v>
      </c>
      <c r="E237" s="1">
        <v>0</v>
      </c>
      <c r="F237" s="1">
        <v>0</v>
      </c>
      <c r="G237" s="2">
        <f t="shared" si="0"/>
        <v>784687.44479999994</v>
      </c>
      <c r="H237" s="2">
        <f t="shared" si="1"/>
        <v>0.39999999990686774</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62501</v>
      </c>
      <c r="D238" s="1">
        <f>'PR-RAS'!E242</f>
        <v>50443.53</v>
      </c>
      <c r="E238" s="1">
        <v>0</v>
      </c>
      <c r="F238" s="1">
        <v>0</v>
      </c>
      <c r="G238" s="2">
        <f t="shared" si="0"/>
        <v>38722.970219999996</v>
      </c>
      <c r="H238" s="2">
        <f t="shared" si="1"/>
        <v>0.47000000000116415</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670660</v>
      </c>
      <c r="D248" s="1">
        <f>'PR-RAS'!E252</f>
        <v>720677.06</v>
      </c>
      <c r="E248" s="1">
        <v>0</v>
      </c>
      <c r="F248" s="1">
        <v>0</v>
      </c>
      <c r="G248" s="2">
        <f t="shared" si="0"/>
        <v>521667.48764000001</v>
      </c>
      <c r="H248" s="2">
        <f t="shared" si="1"/>
        <v>6.0000000055879354E-2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670660</v>
      </c>
      <c r="D255" s="1">
        <f>'PR-RAS'!E259</f>
        <v>720677.06</v>
      </c>
      <c r="E255" s="1">
        <v>0</v>
      </c>
      <c r="F255" s="1">
        <v>0</v>
      </c>
      <c r="G255" s="2">
        <f t="shared" si="0"/>
        <v>536451.58648000006</v>
      </c>
      <c r="H255" s="2">
        <f t="shared" si="1"/>
        <v>6.0000000055879354E-2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319038</v>
      </c>
      <c r="D256" s="1">
        <f>'PR-RAS'!E260</f>
        <v>442745.59</v>
      </c>
      <c r="E256" s="1">
        <v>0</v>
      </c>
      <c r="F256" s="1">
        <v>0</v>
      </c>
      <c r="G256" s="2">
        <f t="shared" si="0"/>
        <v>307154.94090000005</v>
      </c>
      <c r="H256" s="2">
        <f t="shared" si="1"/>
        <v>0.40999999997438863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351622</v>
      </c>
      <c r="D257" s="1">
        <f>'PR-RAS'!E261</f>
        <v>277931.46999999997</v>
      </c>
      <c r="E257" s="1">
        <v>0</v>
      </c>
      <c r="F257" s="1">
        <v>0</v>
      </c>
      <c r="G257" s="2">
        <f t="shared" si="0"/>
        <v>232316.14463999998</v>
      </c>
      <c r="H257" s="2">
        <f t="shared" si="1"/>
        <v>0.46999999997206032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768476</v>
      </c>
      <c r="D259" s="1">
        <f>'PR-RAS'!E263</f>
        <v>865343.25</v>
      </c>
      <c r="E259" s="1">
        <v>0</v>
      </c>
      <c r="F259" s="1">
        <v>0</v>
      </c>
      <c r="G259" s="2">
        <f t="shared" si="0"/>
        <v>644783.92500000005</v>
      </c>
      <c r="H259" s="2">
        <f t="shared" si="1"/>
        <v>0.25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718476</v>
      </c>
      <c r="D260" s="1">
        <f>'PR-RAS'!E264</f>
        <v>840843.25</v>
      </c>
      <c r="E260" s="1">
        <v>0</v>
      </c>
      <c r="F260" s="1">
        <v>0</v>
      </c>
      <c r="G260" s="2">
        <f t="shared" si="0"/>
        <v>621642.08750000002</v>
      </c>
      <c r="H260" s="2">
        <f t="shared" si="1"/>
        <v>0.25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718476</v>
      </c>
      <c r="D261" s="1">
        <f>'PR-RAS'!E265</f>
        <v>840843.25</v>
      </c>
      <c r="E261" s="1">
        <v>0</v>
      </c>
      <c r="F261" s="1">
        <v>0</v>
      </c>
      <c r="G261" s="2">
        <f t="shared" si="0"/>
        <v>624042.25</v>
      </c>
      <c r="H261" s="2">
        <f t="shared" si="1"/>
        <v>0.25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50000</v>
      </c>
      <c r="D264" s="1">
        <f>'PR-RAS'!E268</f>
        <v>24500</v>
      </c>
      <c r="E264" s="1">
        <v>0</v>
      </c>
      <c r="F264" s="1">
        <v>0</v>
      </c>
      <c r="G264" s="2">
        <f t="shared" si="0"/>
        <v>26037</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50000</v>
      </c>
      <c r="D265" s="1">
        <f>'PR-RAS'!E269</f>
        <v>24500</v>
      </c>
      <c r="E265" s="1">
        <v>0</v>
      </c>
      <c r="F265" s="1">
        <v>0</v>
      </c>
      <c r="G265" s="2">
        <f t="shared" ref="G265:G521" si="8">(B265/1000)*(C265*1+D265*2)</f>
        <v>26136</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9805573</v>
      </c>
      <c r="D285" s="1">
        <f>'PR-RAS'!E289</f>
        <v>9477130.9900000002</v>
      </c>
      <c r="E285" s="1">
        <v>0</v>
      </c>
      <c r="F285" s="1">
        <v>0</v>
      </c>
      <c r="G285" s="2">
        <f t="shared" si="8"/>
        <v>8167793.1343199993</v>
      </c>
      <c r="H285" s="2">
        <f t="shared" si="9"/>
        <v>9.9999997764825821E-3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7835374</v>
      </c>
      <c r="D286" s="1">
        <f>'PR-RAS'!E290</f>
        <v>1295707.0700000022</v>
      </c>
      <c r="E286" s="1">
        <v>0</v>
      </c>
      <c r="F286" s="1">
        <v>0</v>
      </c>
      <c r="G286" s="2">
        <f t="shared" si="8"/>
        <v>2971634.6199000007</v>
      </c>
      <c r="H286" s="2">
        <f t="shared" si="9"/>
        <v>7.0000002160668373E-2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2495029.98</v>
      </c>
      <c r="E288" s="1">
        <v>0</v>
      </c>
      <c r="F288" s="1">
        <v>0</v>
      </c>
      <c r="G288" s="2">
        <f t="shared" si="8"/>
        <v>1432147.2085199999</v>
      </c>
      <c r="H288" s="2">
        <f t="shared" si="9"/>
        <v>2.0000000018626451E-2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347267</v>
      </c>
      <c r="D290" s="1">
        <f>'PR-RAS'!E294</f>
        <v>492369.47</v>
      </c>
      <c r="E290" s="1">
        <v>0</v>
      </c>
      <c r="F290" s="1">
        <v>0</v>
      </c>
      <c r="G290" s="2">
        <f t="shared" si="8"/>
        <v>384949.71665999998</v>
      </c>
      <c r="H290" s="2">
        <f t="shared" si="9"/>
        <v>0.46999999997206032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50272</v>
      </c>
      <c r="D291" s="1">
        <f>'PR-RAS'!E295</f>
        <v>50008.08</v>
      </c>
      <c r="E291" s="1">
        <v>0</v>
      </c>
      <c r="F291" s="1">
        <v>0</v>
      </c>
      <c r="G291" s="2">
        <f t="shared" si="8"/>
        <v>43583.566399999996</v>
      </c>
      <c r="H291" s="2">
        <f t="shared" si="9"/>
        <v>8.000000000174623E-2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24025</v>
      </c>
      <c r="D293" s="1">
        <f>'PR-RAS'!E298</f>
        <v>203655.08000000002</v>
      </c>
      <c r="E293" s="1">
        <v>0</v>
      </c>
      <c r="F293" s="1">
        <v>0</v>
      </c>
      <c r="G293" s="2">
        <f t="shared" si="8"/>
        <v>125949.86672000001</v>
      </c>
      <c r="H293" s="2">
        <f t="shared" si="9"/>
        <v>8.0000000016298145E-2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8437</v>
      </c>
      <c r="D294" s="1">
        <f>'PR-RAS'!E299</f>
        <v>46113.04</v>
      </c>
      <c r="E294" s="1">
        <v>0</v>
      </c>
      <c r="F294" s="1">
        <v>0</v>
      </c>
      <c r="G294" s="2">
        <f t="shared" si="8"/>
        <v>29494.282439999999</v>
      </c>
      <c r="H294" s="2">
        <f t="shared" si="9"/>
        <v>4.0000000000873115E-2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25019.29</v>
      </c>
      <c r="E295" s="1">
        <v>0</v>
      </c>
      <c r="F295" s="1">
        <v>0</v>
      </c>
      <c r="G295" s="2">
        <f t="shared" si="8"/>
        <v>14711.34252</v>
      </c>
      <c r="H295" s="2">
        <f t="shared" si="9"/>
        <v>0.29000000000087311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25019.29</v>
      </c>
      <c r="E296" s="1">
        <v>0</v>
      </c>
      <c r="F296" s="1">
        <v>0</v>
      </c>
      <c r="G296" s="2">
        <f t="shared" si="8"/>
        <v>14761.381100000001</v>
      </c>
      <c r="H296" s="2">
        <f t="shared" si="9"/>
        <v>0.29000000000087311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8437</v>
      </c>
      <c r="D299" s="1">
        <f>'PR-RAS'!E304</f>
        <v>21093.75</v>
      </c>
      <c r="E299" s="1">
        <v>0</v>
      </c>
      <c r="F299" s="1">
        <v>0</v>
      </c>
      <c r="G299" s="2">
        <f t="shared" si="8"/>
        <v>15086.100999999999</v>
      </c>
      <c r="H299" s="2">
        <f t="shared" si="9"/>
        <v>0.25</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8437</v>
      </c>
      <c r="D303" s="1">
        <f>'PR-RAS'!E308</f>
        <v>21093.75</v>
      </c>
      <c r="E303" s="1">
        <v>0</v>
      </c>
      <c r="F303" s="1">
        <v>0</v>
      </c>
      <c r="G303" s="2">
        <f t="shared" si="8"/>
        <v>15288.599</v>
      </c>
      <c r="H303" s="2">
        <f t="shared" si="9"/>
        <v>0.25</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15588</v>
      </c>
      <c r="D306" s="1">
        <f>'PR-RAS'!E311</f>
        <v>157542.04</v>
      </c>
      <c r="E306" s="1">
        <v>0</v>
      </c>
      <c r="F306" s="1">
        <v>0</v>
      </c>
      <c r="G306" s="2">
        <f t="shared" si="8"/>
        <v>100854.9844</v>
      </c>
      <c r="H306" s="2">
        <f t="shared" si="9"/>
        <v>4.0000000008149073E-2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15588</v>
      </c>
      <c r="D307" s="1">
        <f>'PR-RAS'!E312</f>
        <v>157542.04</v>
      </c>
      <c r="E307" s="1">
        <v>0</v>
      </c>
      <c r="F307" s="1">
        <v>0</v>
      </c>
      <c r="G307" s="2">
        <f t="shared" si="8"/>
        <v>101185.65648000001</v>
      </c>
      <c r="H307" s="2">
        <f t="shared" si="9"/>
        <v>4.0000000008149073E-2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15588</v>
      </c>
      <c r="D308" s="1">
        <f>'PR-RAS'!E313</f>
        <v>157542.04</v>
      </c>
      <c r="E308" s="1">
        <v>0</v>
      </c>
      <c r="F308" s="1">
        <v>0</v>
      </c>
      <c r="G308" s="2">
        <f t="shared" si="8"/>
        <v>101516.32856000001</v>
      </c>
      <c r="H308" s="2">
        <f t="shared" si="9"/>
        <v>4.0000000008149073E-2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2225523</v>
      </c>
      <c r="D345" s="1">
        <f>'PR-RAS'!E350</f>
        <v>1361612.8399999999</v>
      </c>
      <c r="E345" s="1">
        <v>0</v>
      </c>
      <c r="F345" s="1">
        <v>0</v>
      </c>
      <c r="G345" s="2">
        <f t="shared" si="8"/>
        <v>1702369.5459199997</v>
      </c>
      <c r="H345" s="2">
        <f t="shared" si="9"/>
        <v>0.16000000014901161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15000</v>
      </c>
      <c r="E346" s="1">
        <v>0</v>
      </c>
      <c r="F346" s="1">
        <v>0</v>
      </c>
      <c r="G346" s="2">
        <f t="shared" si="8"/>
        <v>10350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15000</v>
      </c>
      <c r="E347" s="1">
        <v>0</v>
      </c>
      <c r="F347" s="1">
        <v>0</v>
      </c>
      <c r="G347" s="2">
        <f t="shared" si="8"/>
        <v>10380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15000</v>
      </c>
      <c r="E348" s="1">
        <v>0</v>
      </c>
      <c r="F348" s="1">
        <v>0</v>
      </c>
      <c r="G348" s="2">
        <f t="shared" si="8"/>
        <v>10410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2061151</v>
      </c>
      <c r="D358" s="1">
        <f>'PR-RAS'!E363</f>
        <v>1174337.8399999999</v>
      </c>
      <c r="E358" s="1">
        <v>0</v>
      </c>
      <c r="F358" s="1">
        <v>0</v>
      </c>
      <c r="G358" s="2">
        <f t="shared" si="8"/>
        <v>1574308.1247599998</v>
      </c>
      <c r="H358" s="2">
        <f t="shared" si="9"/>
        <v>0.16000000014901161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1874080</v>
      </c>
      <c r="D359" s="1">
        <f>'PR-RAS'!E364</f>
        <v>689833.86</v>
      </c>
      <c r="E359" s="1">
        <v>0</v>
      </c>
      <c r="F359" s="1">
        <v>0</v>
      </c>
      <c r="G359" s="2">
        <f t="shared" si="8"/>
        <v>1164841.6837599999</v>
      </c>
      <c r="H359" s="2">
        <f t="shared" si="9"/>
        <v>0.14000000001396984</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849752</v>
      </c>
      <c r="D361" s="1">
        <f>'PR-RAS'!E366</f>
        <v>51875</v>
      </c>
      <c r="E361" s="1">
        <v>0</v>
      </c>
      <c r="F361" s="1">
        <v>0</v>
      </c>
      <c r="G361" s="2">
        <f t="shared" si="8"/>
        <v>343260.72</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83712.13</v>
      </c>
      <c r="E362" s="1">
        <v>0</v>
      </c>
      <c r="F362" s="1">
        <v>0</v>
      </c>
      <c r="G362" s="2">
        <f t="shared" si="8"/>
        <v>60440.157859999999</v>
      </c>
      <c r="H362" s="2">
        <f t="shared" si="9"/>
        <v>0.13000000000465661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1024328</v>
      </c>
      <c r="D363" s="1">
        <f>'PR-RAS'!E368</f>
        <v>554246.73</v>
      </c>
      <c r="E363" s="1">
        <v>0</v>
      </c>
      <c r="F363" s="1">
        <v>0</v>
      </c>
      <c r="G363" s="2">
        <f t="shared" si="8"/>
        <v>772081.36852000002</v>
      </c>
      <c r="H363" s="2">
        <f t="shared" si="9"/>
        <v>0.27000000001862645</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187071</v>
      </c>
      <c r="D364" s="1">
        <f>'PR-RAS'!E369</f>
        <v>484503.98</v>
      </c>
      <c r="E364" s="1">
        <v>0</v>
      </c>
      <c r="F364" s="1">
        <v>0</v>
      </c>
      <c r="G364" s="2">
        <f t="shared" si="8"/>
        <v>419656.66248</v>
      </c>
      <c r="H364" s="2">
        <f t="shared" si="9"/>
        <v>2.0000000018626451E-2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48274</v>
      </c>
      <c r="D365" s="1">
        <f>'PR-RAS'!E370</f>
        <v>5750</v>
      </c>
      <c r="E365" s="1">
        <v>0</v>
      </c>
      <c r="F365" s="1">
        <v>0</v>
      </c>
      <c r="G365" s="2">
        <f t="shared" si="8"/>
        <v>21757.736000000001</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42466</v>
      </c>
      <c r="D367" s="1">
        <f>'PR-RAS'!E372</f>
        <v>80610.61</v>
      </c>
      <c r="E367" s="1">
        <v>0</v>
      </c>
      <c r="F367" s="1">
        <v>0</v>
      </c>
      <c r="G367" s="2">
        <f t="shared" si="8"/>
        <v>74549.522519999999</v>
      </c>
      <c r="H367" s="2">
        <f t="shared" si="9"/>
        <v>0.38999999999941792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96331</v>
      </c>
      <c r="D371" s="1">
        <f>'PR-RAS'!E376</f>
        <v>398143.37</v>
      </c>
      <c r="E371" s="1">
        <v>0</v>
      </c>
      <c r="F371" s="1">
        <v>0</v>
      </c>
      <c r="G371" s="2">
        <f t="shared" si="8"/>
        <v>330268.5638</v>
      </c>
      <c r="H371" s="2">
        <f t="shared" si="9"/>
        <v>0.36999999999534339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164372</v>
      </c>
      <c r="D397" s="1">
        <f>'PR-RAS'!E402</f>
        <v>172275</v>
      </c>
      <c r="E397" s="1">
        <v>0</v>
      </c>
      <c r="F397" s="1">
        <v>0</v>
      </c>
      <c r="G397" s="2">
        <f t="shared" si="8"/>
        <v>201533.11200000002</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164372</v>
      </c>
      <c r="D398" s="1">
        <f>'PR-RAS'!E403</f>
        <v>172275</v>
      </c>
      <c r="E398" s="1">
        <v>0</v>
      </c>
      <c r="F398" s="1">
        <v>0</v>
      </c>
      <c r="G398" s="2">
        <f t="shared" si="8"/>
        <v>202042.03400000001</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2201498</v>
      </c>
      <c r="D403" s="1">
        <f>'PR-RAS'!E408</f>
        <v>1157957.7599999998</v>
      </c>
      <c r="E403" s="1">
        <v>0</v>
      </c>
      <c r="F403" s="1">
        <v>0</v>
      </c>
      <c r="G403" s="2">
        <f t="shared" si="8"/>
        <v>1816000.2350399999</v>
      </c>
      <c r="H403" s="2">
        <f t="shared" si="9"/>
        <v>0.24000000022351742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3138846</v>
      </c>
      <c r="D405" s="1">
        <f>'PR-RAS'!E410</f>
        <v>0</v>
      </c>
      <c r="E405" s="1">
        <v>0</v>
      </c>
      <c r="F405" s="1">
        <v>0</v>
      </c>
      <c r="G405" s="2">
        <f t="shared" si="8"/>
        <v>1268093.784</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22198</v>
      </c>
      <c r="D406" s="1">
        <f>'PR-RAS'!E411</f>
        <v>783.27</v>
      </c>
      <c r="E406" s="1">
        <v>0</v>
      </c>
      <c r="F406" s="1">
        <v>0</v>
      </c>
      <c r="G406" s="2">
        <f t="shared" si="8"/>
        <v>9624.6387000000013</v>
      </c>
      <c r="H406" s="2">
        <f t="shared" si="9"/>
        <v>0.26999999999998181</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17664972</v>
      </c>
      <c r="D407" s="1">
        <f>'PR-RAS'!E412</f>
        <v>10976493.140000002</v>
      </c>
      <c r="E407" s="1">
        <v>0</v>
      </c>
      <c r="F407" s="1">
        <v>0</v>
      </c>
      <c r="G407" s="2">
        <f t="shared" si="8"/>
        <v>16084891.061680002</v>
      </c>
      <c r="H407" s="2">
        <f t="shared" si="9"/>
        <v>0.1400000024586916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12031096</v>
      </c>
      <c r="D408" s="1">
        <f>'PR-RAS'!E413</f>
        <v>10838743.83</v>
      </c>
      <c r="E408" s="1">
        <v>0</v>
      </c>
      <c r="F408" s="1">
        <v>0</v>
      </c>
      <c r="G408" s="2">
        <f t="shared" si="8"/>
        <v>13719393.549619997</v>
      </c>
      <c r="H408" s="2">
        <f t="shared" si="9"/>
        <v>0.16999999992549419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5633876</v>
      </c>
      <c r="D409" s="1">
        <f>'PR-RAS'!E414</f>
        <v>137749.31000000238</v>
      </c>
      <c r="E409" s="1">
        <v>0</v>
      </c>
      <c r="F409" s="1">
        <v>0</v>
      </c>
      <c r="G409" s="2">
        <f t="shared" si="8"/>
        <v>2411024.8449600018</v>
      </c>
      <c r="H409" s="2">
        <f t="shared" si="9"/>
        <v>0.31000000238418579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2495029.98</v>
      </c>
      <c r="E411" s="1">
        <v>0</v>
      </c>
      <c r="F411" s="1">
        <v>0</v>
      </c>
      <c r="G411" s="2">
        <f t="shared" si="8"/>
        <v>2045924.5835999998</v>
      </c>
      <c r="H411" s="2">
        <f t="shared" si="9"/>
        <v>2.0000000018626451E-2</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3138846</v>
      </c>
      <c r="D412" s="1">
        <f>'PR-RAS'!E417</f>
        <v>0</v>
      </c>
      <c r="E412" s="1">
        <v>0</v>
      </c>
      <c r="F412" s="1">
        <v>0</v>
      </c>
      <c r="G412" s="2">
        <f t="shared" si="8"/>
        <v>1290065.706</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369465</v>
      </c>
      <c r="D413" s="1">
        <f>'PR-RAS'!E418</f>
        <v>493152.74</v>
      </c>
      <c r="E413" s="1">
        <v>0</v>
      </c>
      <c r="F413" s="1">
        <v>0</v>
      </c>
      <c r="G413" s="2">
        <f t="shared" si="8"/>
        <v>558577.43776</v>
      </c>
      <c r="H413" s="2">
        <f t="shared" si="9"/>
        <v>0.26000000000931323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17664972</v>
      </c>
      <c r="D633" s="1">
        <f>'PR-RAS'!E639</f>
        <v>10976493.140000002</v>
      </c>
      <c r="E633" s="1">
        <v>0</v>
      </c>
      <c r="F633" s="1">
        <v>0</v>
      </c>
      <c r="G633" s="2">
        <f t="shared" si="10"/>
        <v>25038549.632959999</v>
      </c>
      <c r="H633" s="2">
        <f t="shared" si="11"/>
        <v>0.1400000024586916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12031096</v>
      </c>
      <c r="D634" s="1">
        <f>'PR-RAS'!E640</f>
        <v>10838743.83</v>
      </c>
      <c r="E634" s="1">
        <v>0</v>
      </c>
      <c r="F634" s="1">
        <v>0</v>
      </c>
      <c r="G634" s="2">
        <f t="shared" si="10"/>
        <v>21337533.456779998</v>
      </c>
      <c r="H634" s="2">
        <f t="shared" si="11"/>
        <v>0.16999999992549419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5633876</v>
      </c>
      <c r="D635" s="1">
        <f>'PR-RAS'!E641</f>
        <v>137749.31000000238</v>
      </c>
      <c r="E635" s="1">
        <v>0</v>
      </c>
      <c r="F635" s="1">
        <v>0</v>
      </c>
      <c r="G635" s="2">
        <f t="shared" si="10"/>
        <v>3746543.509080003</v>
      </c>
      <c r="H635" s="2">
        <f t="shared" si="11"/>
        <v>0.31000000238418579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2495029.98</v>
      </c>
      <c r="E637" s="1">
        <v>0</v>
      </c>
      <c r="F637" s="1">
        <v>0</v>
      </c>
      <c r="G637" s="2">
        <f t="shared" si="10"/>
        <v>3173678.1345600002</v>
      </c>
      <c r="H637" s="2">
        <f t="shared" si="11"/>
        <v>2.0000000018626451E-2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3138846</v>
      </c>
      <c r="D638" s="1">
        <f>'PR-RAS'!E644</f>
        <v>0</v>
      </c>
      <c r="E638" s="1">
        <v>0</v>
      </c>
      <c r="F638" s="1">
        <v>0</v>
      </c>
      <c r="G638" s="2">
        <f t="shared" si="10"/>
        <v>1999444.902</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2495030</v>
      </c>
      <c r="D639" s="1">
        <f>'PR-RAS'!E645</f>
        <v>2632779.2900000024</v>
      </c>
      <c r="E639" s="1">
        <v>0</v>
      </c>
      <c r="F639" s="1">
        <v>0</v>
      </c>
      <c r="G639" s="2">
        <f t="shared" si="10"/>
        <v>4951255.5140400035</v>
      </c>
      <c r="H639" s="2">
        <f t="shared" si="11"/>
        <v>0.29000000236555934</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84183</v>
      </c>
      <c r="D641" s="1">
        <f>'PR-RAS'!E647</f>
        <v>96570.15</v>
      </c>
      <c r="E641" s="1">
        <v>0</v>
      </c>
      <c r="F641" s="1">
        <v>0</v>
      </c>
      <c r="G641" s="2">
        <f t="shared" si="10"/>
        <v>177486.91199999998</v>
      </c>
      <c r="H641" s="2">
        <f t="shared" si="11"/>
        <v>0.14999999999417923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2515117</v>
      </c>
      <c r="D642" s="1">
        <f>'PR-RAS'!E649</f>
        <v>2531000.63</v>
      </c>
      <c r="E642" s="1">
        <v>0</v>
      </c>
      <c r="F642" s="1">
        <v>0</v>
      </c>
      <c r="G642" s="2">
        <f t="shared" si="10"/>
        <v>4856932.8046599999</v>
      </c>
      <c r="H642" s="2">
        <f t="shared" si="11"/>
        <v>0.37000000011175871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19240484</v>
      </c>
      <c r="D643" s="1">
        <f>'PR-RAS'!E650</f>
        <v>11890184.33</v>
      </c>
      <c r="E643" s="1">
        <v>0</v>
      </c>
      <c r="F643" s="1">
        <v>0</v>
      </c>
      <c r="G643" s="2">
        <f t="shared" si="10"/>
        <v>27619387.40772</v>
      </c>
      <c r="H643" s="2">
        <f t="shared" si="11"/>
        <v>0.33000000007450581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19224600</v>
      </c>
      <c r="D644" s="1">
        <f>'PR-RAS'!E651</f>
        <v>11213590.220000001</v>
      </c>
      <c r="E644" s="1">
        <v>0</v>
      </c>
      <c r="F644" s="1">
        <v>0</v>
      </c>
      <c r="G644" s="2">
        <f t="shared" si="10"/>
        <v>26782094.822919998</v>
      </c>
      <c r="H644" s="2">
        <f t="shared" si="11"/>
        <v>0.22000000067055225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2531001</v>
      </c>
      <c r="D645" s="1">
        <f>'PR-RAS'!E652</f>
        <v>3207594.74</v>
      </c>
      <c r="E645" s="1">
        <v>0</v>
      </c>
      <c r="F645" s="1">
        <v>0</v>
      </c>
      <c r="G645" s="2">
        <f t="shared" si="10"/>
        <v>5761346.6691200007</v>
      </c>
      <c r="H645" s="2">
        <f t="shared" si="11"/>
        <v>0.25999999977648258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8</v>
      </c>
      <c r="E646" s="1">
        <v>0</v>
      </c>
      <c r="F646" s="1">
        <v>0</v>
      </c>
      <c r="G646" s="2">
        <f t="shared" si="10"/>
        <v>17.414999999999999</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8</v>
      </c>
      <c r="E648" s="1">
        <v>0</v>
      </c>
      <c r="F648" s="1">
        <v>0</v>
      </c>
      <c r="G648" s="2">
        <f t="shared" si="10"/>
        <v>17.469000000000001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1040</v>
      </c>
      <c r="D651" s="1">
        <f>'PR-RAS'!E658</f>
        <v>1060</v>
      </c>
      <c r="E651" s="1">
        <v>0</v>
      </c>
      <c r="F651" s="1">
        <v>0</v>
      </c>
      <c r="G651" s="2">
        <f t="shared" si="10"/>
        <v>2054</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2648</v>
      </c>
      <c r="D653" s="1">
        <f>'PR-RAS'!E660</f>
        <v>1101.31</v>
      </c>
      <c r="E653" s="1">
        <v>0</v>
      </c>
      <c r="F653" s="1">
        <v>0</v>
      </c>
      <c r="G653" s="2">
        <f t="shared" si="10"/>
        <v>3162.6042400000001</v>
      </c>
      <c r="H653" s="2">
        <f t="shared" si="11"/>
        <v>0.30999999999994543</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3270622</v>
      </c>
      <c r="D654" s="1">
        <f>'PR-RAS'!E661</f>
        <v>3137907.64</v>
      </c>
      <c r="E654" s="1">
        <v>0</v>
      </c>
      <c r="F654" s="1">
        <v>0</v>
      </c>
      <c r="G654" s="2">
        <f t="shared" si="10"/>
        <v>6233823.5438400013</v>
      </c>
      <c r="H654" s="2">
        <f t="shared" si="11"/>
        <v>0.35999999986961484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102712</v>
      </c>
      <c r="D655" s="1">
        <f>'PR-RAS'!E662</f>
        <v>13000</v>
      </c>
      <c r="E655" s="1">
        <v>0</v>
      </c>
      <c r="F655" s="1">
        <v>0</v>
      </c>
      <c r="G655" s="2">
        <f t="shared" si="10"/>
        <v>84177.648000000001</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17950</v>
      </c>
      <c r="D657" s="1">
        <f>'PR-RAS'!E664</f>
        <v>0</v>
      </c>
      <c r="E657" s="1">
        <v>0</v>
      </c>
      <c r="F657" s="1">
        <v>0</v>
      </c>
      <c r="G657" s="2">
        <f t="shared" si="10"/>
        <v>11775.2</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8646262</v>
      </c>
      <c r="D658" s="1">
        <f>'PR-RAS'!E665</f>
        <v>699549.6</v>
      </c>
      <c r="E658" s="1">
        <v>0</v>
      </c>
      <c r="F658" s="1">
        <v>0</v>
      </c>
      <c r="G658" s="2">
        <f t="shared" si="10"/>
        <v>6599802.3083999995</v>
      </c>
      <c r="H658" s="2">
        <f t="shared" si="11"/>
        <v>0.40000000002328306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32715</v>
      </c>
      <c r="D660" s="1">
        <f>'PR-RAS'!E667</f>
        <v>0</v>
      </c>
      <c r="E660" s="1">
        <v>0</v>
      </c>
      <c r="F660" s="1">
        <v>0</v>
      </c>
      <c r="G660" s="2">
        <f t="shared" si="10"/>
        <v>21559.185000000001</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77154</v>
      </c>
      <c r="D662" s="1">
        <f>'PR-RAS'!E669</f>
        <v>13674.28</v>
      </c>
      <c r="E662" s="1">
        <v>0</v>
      </c>
      <c r="F662" s="1">
        <v>0</v>
      </c>
      <c r="G662" s="2">
        <f t="shared" si="10"/>
        <v>69076.192160000006</v>
      </c>
      <c r="H662" s="2">
        <f t="shared" si="11"/>
        <v>0.28000000000065484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5400</v>
      </c>
      <c r="E668" s="1">
        <v>0</v>
      </c>
      <c r="F668" s="1">
        <v>0</v>
      </c>
      <c r="G668" s="2">
        <f t="shared" si="10"/>
        <v>7203.6</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12764</v>
      </c>
      <c r="D709" s="1">
        <f>'PR-RAS'!E716</f>
        <v>0</v>
      </c>
      <c r="E709" s="1">
        <v>0</v>
      </c>
      <c r="F709" s="1">
        <v>0</v>
      </c>
      <c r="G709" s="2">
        <f t="shared" si="10"/>
        <v>9036.9120000000003</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3703</v>
      </c>
      <c r="D710" s="1">
        <f>'PR-RAS'!E717</f>
        <v>3702.86</v>
      </c>
      <c r="E710" s="1">
        <v>0</v>
      </c>
      <c r="F710" s="1">
        <v>0</v>
      </c>
      <c r="G710" s="2">
        <f t="shared" si="10"/>
        <v>7876.08248</v>
      </c>
      <c r="H710" s="2">
        <f t="shared" si="11"/>
        <v>0.13999999999987267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35140</v>
      </c>
      <c r="D711" s="1">
        <f>'PR-RAS'!E718</f>
        <v>15062.54</v>
      </c>
      <c r="E711" s="1">
        <v>0</v>
      </c>
      <c r="F711" s="1">
        <v>0</v>
      </c>
      <c r="G711" s="2">
        <f t="shared" si="10"/>
        <v>46338.2068</v>
      </c>
      <c r="H711" s="2">
        <f t="shared" si="11"/>
        <v>0.45999999999912689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670</v>
      </c>
      <c r="D713" s="1">
        <f>'PR-RAS'!E720</f>
        <v>0</v>
      </c>
      <c r="E713" s="1">
        <v>0</v>
      </c>
      <c r="F713" s="1">
        <v>0</v>
      </c>
      <c r="G713" s="2">
        <f t="shared" si="10"/>
        <v>477.03999999999996</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4479</v>
      </c>
      <c r="D715" s="1">
        <f>'PR-RAS'!E722</f>
        <v>1866.32</v>
      </c>
      <c r="E715" s="1">
        <v>0</v>
      </c>
      <c r="F715" s="1">
        <v>0</v>
      </c>
      <c r="G715" s="2">
        <f t="shared" si="10"/>
        <v>5863.1109599999991</v>
      </c>
      <c r="H715" s="2">
        <f t="shared" si="11"/>
        <v>0.31999999999993634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31118</v>
      </c>
      <c r="D718" s="1">
        <f>'PR-RAS'!E725</f>
        <v>25755.1</v>
      </c>
      <c r="E718" s="1">
        <v>0</v>
      </c>
      <c r="F718" s="1">
        <v>0</v>
      </c>
      <c r="G718" s="2">
        <f t="shared" si="10"/>
        <v>59244.419399999999</v>
      </c>
      <c r="H718" s="2">
        <f t="shared" si="11"/>
        <v>9.9999999998544808E-2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1504</v>
      </c>
      <c r="D719" s="1">
        <f>'PR-RAS'!E726</f>
        <v>1804.3</v>
      </c>
      <c r="E719" s="1">
        <v>0</v>
      </c>
      <c r="F719" s="1">
        <v>0</v>
      </c>
      <c r="G719" s="2">
        <f t="shared" si="10"/>
        <v>3670.8468000000003</v>
      </c>
      <c r="H719" s="2">
        <f t="shared" si="11"/>
        <v>0.29999999999995453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22126</v>
      </c>
      <c r="D735" s="1">
        <f>'PR-RAS'!E742</f>
        <v>0</v>
      </c>
      <c r="E735" s="1">
        <v>0</v>
      </c>
      <c r="F735" s="1">
        <v>0</v>
      </c>
      <c r="G735" s="2">
        <f t="shared" si="10"/>
        <v>16240.484</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105525</v>
      </c>
      <c r="D752" s="1">
        <f>'PR-RAS'!E759</f>
        <v>113551.01</v>
      </c>
      <c r="E752" s="1">
        <v>0</v>
      </c>
      <c r="F752" s="1">
        <v>0</v>
      </c>
      <c r="G752" s="2">
        <f t="shared" si="10"/>
        <v>249802.89202000003</v>
      </c>
      <c r="H752" s="2">
        <f t="shared" si="11"/>
        <v>9.9999999947613105E-3</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148042</v>
      </c>
      <c r="D753" s="1">
        <f>'PR-RAS'!E760</f>
        <v>123764.43</v>
      </c>
      <c r="E753" s="1">
        <v>0</v>
      </c>
      <c r="F753" s="1">
        <v>0</v>
      </c>
      <c r="G753" s="2">
        <f t="shared" si="10"/>
        <v>297469.28671999997</v>
      </c>
      <c r="H753" s="2">
        <f t="shared" si="11"/>
        <v>0.42999999999301508</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95598</v>
      </c>
      <c r="D757" s="1">
        <f>'PR-RAS'!E764</f>
        <v>79778.13</v>
      </c>
      <c r="E757" s="1">
        <v>0</v>
      </c>
      <c r="F757" s="1">
        <v>0</v>
      </c>
      <c r="G757" s="2">
        <f t="shared" si="10"/>
        <v>192896.62056000001</v>
      </c>
      <c r="H757" s="2">
        <f t="shared" si="11"/>
        <v>0.13000000000465661</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37271</v>
      </c>
      <c r="D766" s="1">
        <f>'PR-RAS'!E773</f>
        <v>0</v>
      </c>
      <c r="E766" s="1">
        <v>0</v>
      </c>
      <c r="F766" s="1">
        <v>0</v>
      </c>
      <c r="G766" s="2">
        <f t="shared" si="10"/>
        <v>28512.314999999999</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204038</v>
      </c>
      <c r="D809" s="1">
        <f>'PR-RAS'!E816</f>
        <v>337745.59</v>
      </c>
      <c r="E809" s="1">
        <v>0</v>
      </c>
      <c r="F809" s="1">
        <v>0</v>
      </c>
      <c r="G809" s="2">
        <f t="shared" si="10"/>
        <v>710659.57744000014</v>
      </c>
      <c r="H809" s="2">
        <f t="shared" si="11"/>
        <v>0.40999999997438863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115000</v>
      </c>
      <c r="D814" s="1">
        <f>'PR-RAS'!E821</f>
        <v>105000</v>
      </c>
      <c r="E814" s="1">
        <v>0</v>
      </c>
      <c r="F814" s="1">
        <v>0</v>
      </c>
      <c r="G814" s="2">
        <f t="shared" si="18"/>
        <v>264225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67015</v>
      </c>
      <c r="D817" s="1">
        <f>'PR-RAS'!E824</f>
        <v>80856.2</v>
      </c>
      <c r="E817" s="1">
        <v>0</v>
      </c>
      <c r="F817" s="1">
        <v>0</v>
      </c>
      <c r="G817" s="2">
        <f t="shared" si="18"/>
        <v>186641.55839999998</v>
      </c>
      <c r="H817" s="2">
        <f t="shared" si="19"/>
        <v>0.19999999999708962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10221</v>
      </c>
      <c r="D820" s="1">
        <f>'PR-RAS'!E827</f>
        <v>8741.76</v>
      </c>
      <c r="E820" s="1">
        <v>0</v>
      </c>
      <c r="F820" s="1">
        <v>0</v>
      </c>
      <c r="G820" s="2">
        <f t="shared" si="18"/>
        <v>22690.00188</v>
      </c>
      <c r="H820" s="2">
        <f t="shared" si="19"/>
        <v>0.23999999999978172</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274386</v>
      </c>
      <c r="D821" s="1">
        <f>'PR-RAS'!E828</f>
        <v>188333.51</v>
      </c>
      <c r="E821" s="1">
        <v>0</v>
      </c>
      <c r="F821" s="1">
        <v>0</v>
      </c>
      <c r="G821" s="2">
        <f t="shared" si="18"/>
        <v>533863.47639999993</v>
      </c>
      <c r="H821" s="2">
        <f t="shared" si="19"/>
        <v>0.48999999999068677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35385020</v>
      </c>
      <c r="D984" s="6">
        <f>BILANCA!E6</f>
        <v>35942543.050000004</v>
      </c>
      <c r="E984" s="6">
        <v>0</v>
      </c>
      <c r="F984" s="6">
        <v>0</v>
      </c>
      <c r="G984" s="7">
        <f t="shared" ref="G984:G1241" si="22">B984/1000*C984+B984/500*D984</f>
        <v>107270.10610000002</v>
      </c>
      <c r="H984" s="7">
        <f t="shared" si="19"/>
        <v>5.0000004470348358E-2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32221319</v>
      </c>
      <c r="D985" s="1">
        <f>BILANCA!E7</f>
        <v>32040332.970000003</v>
      </c>
      <c r="E985" s="1">
        <v>0</v>
      </c>
      <c r="F985" s="1">
        <v>0</v>
      </c>
      <c r="G985" s="2">
        <f t="shared" si="22"/>
        <v>192603.96988000002</v>
      </c>
      <c r="H985" s="2">
        <f t="shared" si="19"/>
        <v>2.9999997466802597E-2</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1207471</v>
      </c>
      <c r="D986" s="1">
        <f>BILANCA!E8</f>
        <v>1222471.1200000001</v>
      </c>
      <c r="E986" s="1">
        <v>0</v>
      </c>
      <c r="F986" s="1">
        <v>0</v>
      </c>
      <c r="G986" s="2">
        <f t="shared" si="22"/>
        <v>10957.239720000001</v>
      </c>
      <c r="H986" s="2">
        <f t="shared" si="19"/>
        <v>0.12000000011175871</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618888</v>
      </c>
      <c r="D987" s="1">
        <f>BILANCA!E9</f>
        <v>633888</v>
      </c>
      <c r="E987" s="1">
        <v>0</v>
      </c>
      <c r="F987" s="1">
        <v>0</v>
      </c>
      <c r="G987" s="2">
        <f t="shared" si="22"/>
        <v>7546.6560000000009</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588583</v>
      </c>
      <c r="D988" s="1">
        <f>BILANCA!E10</f>
        <v>588583.12</v>
      </c>
      <c r="E988" s="1">
        <v>0</v>
      </c>
      <c r="F988" s="1">
        <v>0</v>
      </c>
      <c r="G988" s="2">
        <f t="shared" si="22"/>
        <v>8828.7461999999996</v>
      </c>
      <c r="H988" s="2">
        <f t="shared" si="19"/>
        <v>0.11999999999534339</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30924859</v>
      </c>
      <c r="D990" s="1">
        <f>BILANCA!E12</f>
        <v>30676997.850000001</v>
      </c>
      <c r="E990" s="1">
        <v>0</v>
      </c>
      <c r="F990" s="1">
        <v>0</v>
      </c>
      <c r="G990" s="2">
        <f t="shared" si="22"/>
        <v>645951.98290000006</v>
      </c>
      <c r="H990" s="2">
        <f t="shared" si="19"/>
        <v>0.14999999850988388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29278261</v>
      </c>
      <c r="D991" s="1">
        <f>BILANCA!E13</f>
        <v>29015936.859999999</v>
      </c>
      <c r="E991" s="1">
        <v>0</v>
      </c>
      <c r="F991" s="1">
        <v>0</v>
      </c>
      <c r="G991" s="2">
        <f t="shared" si="22"/>
        <v>698481.07776000001</v>
      </c>
      <c r="H991" s="2">
        <f t="shared" si="19"/>
        <v>0.14000000059604645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75000</v>
      </c>
      <c r="D992" s="1">
        <f>BILANCA!E14</f>
        <v>75000</v>
      </c>
      <c r="E992" s="1">
        <v>0</v>
      </c>
      <c r="F992" s="1">
        <v>0</v>
      </c>
      <c r="G992" s="2">
        <f t="shared" si="22"/>
        <v>2025</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25514678</v>
      </c>
      <c r="D993" s="1">
        <f>BILANCA!E15</f>
        <v>26090638.41</v>
      </c>
      <c r="E993" s="1">
        <v>0</v>
      </c>
      <c r="F993" s="1">
        <v>0</v>
      </c>
      <c r="G993" s="2">
        <f t="shared" si="22"/>
        <v>776959.54819999996</v>
      </c>
      <c r="H993" s="2">
        <f t="shared" si="19"/>
        <v>0.41000000014901161</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8115556</v>
      </c>
      <c r="D994" s="1">
        <f>BILANCA!E16</f>
        <v>8199268.3499999996</v>
      </c>
      <c r="E994" s="1">
        <v>0</v>
      </c>
      <c r="F994" s="1">
        <v>0</v>
      </c>
      <c r="G994" s="2">
        <f t="shared" si="22"/>
        <v>269655.0197</v>
      </c>
      <c r="H994" s="2">
        <f t="shared" si="19"/>
        <v>0.34999999962747097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50160521</v>
      </c>
      <c r="D995" s="1">
        <f>BILANCA!E17</f>
        <v>50350492.68</v>
      </c>
      <c r="E995" s="1">
        <v>0</v>
      </c>
      <c r="F995" s="1">
        <v>0</v>
      </c>
      <c r="G995" s="2">
        <f t="shared" si="22"/>
        <v>1810338.07632</v>
      </c>
      <c r="H995" s="2">
        <f t="shared" si="19"/>
        <v>0.32000000029802322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54587494</v>
      </c>
      <c r="D996" s="1">
        <f>BILANCA!E18</f>
        <v>55699462.579999998</v>
      </c>
      <c r="E996" s="1">
        <v>0</v>
      </c>
      <c r="F996" s="1">
        <v>0</v>
      </c>
      <c r="G996" s="2">
        <f t="shared" si="22"/>
        <v>2157823.4490799997</v>
      </c>
      <c r="H996" s="2">
        <f t="shared" si="19"/>
        <v>0.42000000178813934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1064785</v>
      </c>
      <c r="D997" s="1">
        <f>BILANCA!E19</f>
        <v>1012600.8</v>
      </c>
      <c r="E997" s="1">
        <v>0</v>
      </c>
      <c r="F997" s="1">
        <v>0</v>
      </c>
      <c r="G997" s="2">
        <f t="shared" si="22"/>
        <v>43259.812400000003</v>
      </c>
      <c r="H997" s="2">
        <f t="shared" si="19"/>
        <v>0.19999999995343387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1188540</v>
      </c>
      <c r="D998" s="1">
        <f>BILANCA!E20</f>
        <v>1131441.4099999999</v>
      </c>
      <c r="E998" s="1">
        <v>0</v>
      </c>
      <c r="F998" s="1">
        <v>0</v>
      </c>
      <c r="G998" s="2">
        <f t="shared" si="22"/>
        <v>51771.342299999997</v>
      </c>
      <c r="H998" s="2">
        <f t="shared" si="19"/>
        <v>0.40999999991618097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30495</v>
      </c>
      <c r="D999" s="1">
        <f>BILANCA!E21</f>
        <v>21337.51</v>
      </c>
      <c r="E999" s="1">
        <v>0</v>
      </c>
      <c r="F999" s="1">
        <v>0</v>
      </c>
      <c r="G999" s="2">
        <f t="shared" si="22"/>
        <v>1170.7203199999999</v>
      </c>
      <c r="H999" s="2">
        <f t="shared" si="19"/>
        <v>0.49000000000160071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266531</v>
      </c>
      <c r="D1000" s="1">
        <f>BILANCA!E22</f>
        <v>307730.74</v>
      </c>
      <c r="E1000" s="1">
        <v>0</v>
      </c>
      <c r="F1000" s="1">
        <v>0</v>
      </c>
      <c r="G1000" s="2">
        <f t="shared" si="22"/>
        <v>14993.872160000001</v>
      </c>
      <c r="H1000" s="2">
        <f t="shared" si="19"/>
        <v>0.26000000000931323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173438</v>
      </c>
      <c r="D1003" s="1">
        <f>BILANCA!E25</f>
        <v>173437.67</v>
      </c>
      <c r="E1003" s="1">
        <v>0</v>
      </c>
      <c r="F1003" s="1">
        <v>0</v>
      </c>
      <c r="G1003" s="2">
        <f t="shared" si="22"/>
        <v>10406.266800000001</v>
      </c>
      <c r="H1003" s="2">
        <f t="shared" si="19"/>
        <v>0.32999999998719431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653190</v>
      </c>
      <c r="D1004" s="1">
        <f>BILANCA!E26</f>
        <v>764535.92</v>
      </c>
      <c r="E1004" s="1">
        <v>0</v>
      </c>
      <c r="F1004" s="1">
        <v>0</v>
      </c>
      <c r="G1004" s="2">
        <f t="shared" si="22"/>
        <v>45827.498640000005</v>
      </c>
      <c r="H1004" s="2">
        <f t="shared" si="19"/>
        <v>7.9999999958090484E-2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1247409</v>
      </c>
      <c r="D1006" s="1">
        <f>BILANCA!E28</f>
        <v>1385882.45</v>
      </c>
      <c r="E1006" s="1">
        <v>0</v>
      </c>
      <c r="F1006" s="1">
        <v>0</v>
      </c>
      <c r="G1006" s="2">
        <f t="shared" si="22"/>
        <v>92440.999699999986</v>
      </c>
      <c r="H1006" s="2">
        <f t="shared" si="19"/>
        <v>0.44999999995343387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581813</v>
      </c>
      <c r="D1007" s="1">
        <f>BILANCA!E29</f>
        <v>648460.18999999994</v>
      </c>
      <c r="E1007" s="1">
        <v>0</v>
      </c>
      <c r="F1007" s="1">
        <v>0</v>
      </c>
      <c r="G1007" s="2">
        <f t="shared" si="22"/>
        <v>45089.601119999999</v>
      </c>
      <c r="H1007" s="2">
        <f t="shared" si="19"/>
        <v>0.18999999994412065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900085</v>
      </c>
      <c r="D1008" s="1">
        <f>BILANCA!E30</f>
        <v>1097747.5</v>
      </c>
      <c r="E1008" s="1">
        <v>0</v>
      </c>
      <c r="F1008" s="1">
        <v>0</v>
      </c>
      <c r="G1008" s="2">
        <f t="shared" si="22"/>
        <v>77389.5</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318272</v>
      </c>
      <c r="D1012" s="1">
        <f>BILANCA!E34</f>
        <v>449287.31</v>
      </c>
      <c r="E1012" s="1">
        <v>0</v>
      </c>
      <c r="F1012" s="1">
        <v>0</v>
      </c>
      <c r="G1012" s="2">
        <f t="shared" si="22"/>
        <v>35288.551980000004</v>
      </c>
      <c r="H1012" s="2">
        <f t="shared" si="19"/>
        <v>0.30999999999767169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132375</v>
      </c>
      <c r="D1027" s="1">
        <f>BILANCA!E49</f>
        <v>132375</v>
      </c>
      <c r="E1027" s="1">
        <v>0</v>
      </c>
      <c r="F1027" s="1">
        <v>0</v>
      </c>
      <c r="G1027" s="2">
        <f t="shared" si="22"/>
        <v>17473.5</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132375</v>
      </c>
      <c r="D1028" s="1">
        <f>BILANCA!E50</f>
        <v>132375</v>
      </c>
      <c r="E1028" s="1">
        <v>0</v>
      </c>
      <c r="F1028" s="1">
        <v>0</v>
      </c>
      <c r="G1028" s="2">
        <f t="shared" si="22"/>
        <v>17870.625</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207808</v>
      </c>
      <c r="D1032" s="1">
        <f>BILANCA!E54</f>
        <v>205729.43</v>
      </c>
      <c r="E1032" s="1">
        <v>0</v>
      </c>
      <c r="F1032" s="1">
        <v>0</v>
      </c>
      <c r="G1032" s="2">
        <f t="shared" si="22"/>
        <v>30344.076140000001</v>
      </c>
      <c r="H1032" s="2">
        <f t="shared" si="19"/>
        <v>0.42999999999301508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207808</v>
      </c>
      <c r="D1033" s="1">
        <f>BILANCA!E55</f>
        <v>205729.43</v>
      </c>
      <c r="E1033" s="1">
        <v>0</v>
      </c>
      <c r="F1033" s="1">
        <v>0</v>
      </c>
      <c r="G1033" s="2">
        <f t="shared" si="22"/>
        <v>30963.343000000001</v>
      </c>
      <c r="H1033" s="2">
        <f t="shared" si="19"/>
        <v>0.42999999999301508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88989</v>
      </c>
      <c r="D1034" s="1">
        <f>BILANCA!E56</f>
        <v>140864</v>
      </c>
      <c r="E1034" s="1">
        <v>0</v>
      </c>
      <c r="F1034" s="1">
        <v>0</v>
      </c>
      <c r="G1034" s="2">
        <f t="shared" si="22"/>
        <v>18906.566999999999</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88989</v>
      </c>
      <c r="D1035" s="1">
        <f>BILANCA!E57</f>
        <v>140864</v>
      </c>
      <c r="E1035" s="1">
        <v>0</v>
      </c>
      <c r="F1035" s="1">
        <v>0</v>
      </c>
      <c r="G1035" s="2">
        <f t="shared" si="22"/>
        <v>19277.284</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3163701</v>
      </c>
      <c r="D1046" s="1">
        <f>BILANCA!E68</f>
        <v>3902210.0800000005</v>
      </c>
      <c r="E1046" s="1">
        <v>0</v>
      </c>
      <c r="F1046" s="1">
        <v>0</v>
      </c>
      <c r="G1046" s="2">
        <f t="shared" si="22"/>
        <v>690991.63308000006</v>
      </c>
      <c r="H1046" s="2">
        <f t="shared" si="19"/>
        <v>8.0000000540167093E-2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2531001</v>
      </c>
      <c r="D1047" s="1">
        <f>BILANCA!E69</f>
        <v>3207594.74</v>
      </c>
      <c r="E1047" s="1">
        <v>0</v>
      </c>
      <c r="F1047" s="1">
        <v>0</v>
      </c>
      <c r="G1047" s="2">
        <f t="shared" si="22"/>
        <v>572556.19072000007</v>
      </c>
      <c r="H1047" s="2">
        <f t="shared" si="19"/>
        <v>0.25999999977648258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2529432</v>
      </c>
      <c r="D1048" s="1">
        <f>BILANCA!E70</f>
        <v>3207594.74</v>
      </c>
      <c r="E1048" s="1">
        <v>0</v>
      </c>
      <c r="F1048" s="1">
        <v>0</v>
      </c>
      <c r="G1048" s="2">
        <f t="shared" si="22"/>
        <v>581400.39620000008</v>
      </c>
      <c r="H1048" s="2">
        <f t="shared" si="19"/>
        <v>0.25999999977648258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2529432</v>
      </c>
      <c r="D1050" s="1">
        <f>BILANCA!E72</f>
        <v>3207594.74</v>
      </c>
      <c r="E1050" s="1">
        <v>0</v>
      </c>
      <c r="F1050" s="1">
        <v>0</v>
      </c>
      <c r="G1050" s="2">
        <f t="shared" si="22"/>
        <v>599289.63916000002</v>
      </c>
      <c r="H1050" s="2">
        <f t="shared" si="19"/>
        <v>0.25999999977648258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1569</v>
      </c>
      <c r="D1054" s="1">
        <f>BILANCA!E76</f>
        <v>0</v>
      </c>
      <c r="E1054" s="1">
        <v>0</v>
      </c>
      <c r="F1054" s="1">
        <v>0</v>
      </c>
      <c r="G1054" s="2">
        <f t="shared" si="22"/>
        <v>111.39899999999999</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129053</v>
      </c>
      <c r="D1056" s="1">
        <f>BILANCA!E78</f>
        <v>54892.45</v>
      </c>
      <c r="E1056" s="1">
        <v>0</v>
      </c>
      <c r="F1056" s="1">
        <v>0</v>
      </c>
      <c r="G1056" s="2">
        <f t="shared" si="22"/>
        <v>17435.166699999998</v>
      </c>
      <c r="H1056" s="2">
        <f t="shared" si="19"/>
        <v>0.44999999999708962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129053</v>
      </c>
      <c r="D1064" s="1">
        <f>BILANCA!E86</f>
        <v>54892.45</v>
      </c>
      <c r="E1064" s="1">
        <v>0</v>
      </c>
      <c r="F1064" s="1">
        <v>0</v>
      </c>
      <c r="G1064" s="2">
        <f t="shared" si="22"/>
        <v>19345.869899999998</v>
      </c>
      <c r="H1064" s="2">
        <f t="shared" si="19"/>
        <v>0.44999999999708962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50000</v>
      </c>
      <c r="D1112" s="1">
        <f>BILANCA!E134</f>
        <v>50000</v>
      </c>
      <c r="E1112" s="1">
        <v>0</v>
      </c>
      <c r="F1112" s="1">
        <v>0</v>
      </c>
      <c r="G1112" s="2">
        <f t="shared" si="22"/>
        <v>19350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50000</v>
      </c>
      <c r="D1113" s="1">
        <f>BILANCA!E135</f>
        <v>50000</v>
      </c>
      <c r="E1113" s="1">
        <v>0</v>
      </c>
      <c r="F1113" s="1">
        <v>0</v>
      </c>
      <c r="G1113" s="2">
        <f t="shared" si="22"/>
        <v>19500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50000</v>
      </c>
      <c r="D1117" s="1">
        <f>BILANCA!E139</f>
        <v>50000</v>
      </c>
      <c r="E1117" s="1">
        <v>0</v>
      </c>
      <c r="F1117" s="1">
        <v>0</v>
      </c>
      <c r="G1117" s="2">
        <f t="shared" si="22"/>
        <v>20100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347266</v>
      </c>
      <c r="D1124" s="1">
        <f>BILANCA!E146</f>
        <v>492369.47000000009</v>
      </c>
      <c r="E1124" s="1">
        <v>0</v>
      </c>
      <c r="F1124" s="1">
        <v>0</v>
      </c>
      <c r="G1124" s="2">
        <f t="shared" si="22"/>
        <v>187812.69654</v>
      </c>
      <c r="H1124" s="2">
        <f t="shared" si="23"/>
        <v>0.47000000008847564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85651</v>
      </c>
      <c r="D1125" s="1">
        <f>BILANCA!E147</f>
        <v>89607.35</v>
      </c>
      <c r="E1125" s="1">
        <v>0</v>
      </c>
      <c r="F1125" s="1">
        <v>0</v>
      </c>
      <c r="G1125" s="2">
        <f t="shared" si="22"/>
        <v>37610.929399999994</v>
      </c>
      <c r="H1125" s="2">
        <f t="shared" si="23"/>
        <v>0.35000000000582077</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8014</v>
      </c>
      <c r="D1136" s="1">
        <f>BILANCA!E158</f>
        <v>8013.54</v>
      </c>
      <c r="E1136" s="1">
        <v>0</v>
      </c>
      <c r="F1136" s="1">
        <v>0</v>
      </c>
      <c r="G1136" s="2">
        <f t="shared" si="22"/>
        <v>3678.2852400000002</v>
      </c>
      <c r="H1136" s="2">
        <f t="shared" si="23"/>
        <v>0.46000000000003638</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406379</v>
      </c>
      <c r="D1137" s="1">
        <f>BILANCA!E159</f>
        <v>557796.66</v>
      </c>
      <c r="E1137" s="1">
        <v>0</v>
      </c>
      <c r="F1137" s="1">
        <v>0</v>
      </c>
      <c r="G1137" s="2">
        <f t="shared" si="22"/>
        <v>234383.73728000003</v>
      </c>
      <c r="H1137" s="2">
        <f t="shared" si="23"/>
        <v>0.33999999996740371</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53313</v>
      </c>
      <c r="D1138" s="1">
        <f>BILANCA!E160</f>
        <v>65670.259999999995</v>
      </c>
      <c r="E1138" s="1">
        <v>0</v>
      </c>
      <c r="F1138" s="1">
        <v>0</v>
      </c>
      <c r="G1138" s="2">
        <f t="shared" si="22"/>
        <v>28621.295599999998</v>
      </c>
      <c r="H1138" s="2">
        <f t="shared" si="23"/>
        <v>0.25999999999476131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206091</v>
      </c>
      <c r="D1141" s="1">
        <f>BILANCA!E163</f>
        <v>228718.34</v>
      </c>
      <c r="E1141" s="1">
        <v>0</v>
      </c>
      <c r="F1141" s="1">
        <v>0</v>
      </c>
      <c r="G1141" s="2">
        <f t="shared" si="22"/>
        <v>104837.37344</v>
      </c>
      <c r="H1141" s="2">
        <f t="shared" si="23"/>
        <v>0.33999999999650754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22198</v>
      </c>
      <c r="D1142" s="1">
        <f>BILANCA!E164</f>
        <v>783.27</v>
      </c>
      <c r="E1142" s="1">
        <v>0</v>
      </c>
      <c r="F1142" s="1">
        <v>0</v>
      </c>
      <c r="G1142" s="2">
        <f t="shared" si="22"/>
        <v>3778.5618599999998</v>
      </c>
      <c r="H1142" s="2">
        <f t="shared" si="23"/>
        <v>0.26999999999998181</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21094</v>
      </c>
      <c r="D1143" s="1">
        <f>BILANCA!E165</f>
        <v>0</v>
      </c>
      <c r="E1143" s="1">
        <v>0</v>
      </c>
      <c r="F1143" s="1">
        <v>0</v>
      </c>
      <c r="G1143" s="2">
        <f t="shared" si="22"/>
        <v>3375.04</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1104</v>
      </c>
      <c r="D1144" s="1">
        <f>BILANCA!E166</f>
        <v>783.27</v>
      </c>
      <c r="E1144" s="1">
        <v>0</v>
      </c>
      <c r="F1144" s="1">
        <v>0</v>
      </c>
      <c r="G1144" s="2">
        <f t="shared" si="22"/>
        <v>429.95694000000003</v>
      </c>
      <c r="H1144" s="2">
        <f t="shared" si="23"/>
        <v>0.26999999999998181</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84183</v>
      </c>
      <c r="D1148" s="1">
        <f>BILANCA!E170</f>
        <v>96570.15</v>
      </c>
      <c r="E1148" s="1">
        <v>0</v>
      </c>
      <c r="F1148" s="1">
        <v>0</v>
      </c>
      <c r="G1148" s="2">
        <f t="shared" si="22"/>
        <v>45758.344499999999</v>
      </c>
      <c r="H1148" s="2">
        <f t="shared" si="23"/>
        <v>0.14999999999417923</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84183</v>
      </c>
      <c r="D1149" s="1">
        <f>BILANCA!E171</f>
        <v>96570.15</v>
      </c>
      <c r="E1149" s="1">
        <v>0</v>
      </c>
      <c r="F1149" s="1">
        <v>0</v>
      </c>
      <c r="G1149" s="2">
        <f t="shared" si="22"/>
        <v>46035.667799999996</v>
      </c>
      <c r="H1149" s="2">
        <f t="shared" si="23"/>
        <v>0.14999999999417923</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35385020</v>
      </c>
      <c r="D1152" s="1">
        <f>BILANCA!E175</f>
        <v>35942543.049999997</v>
      </c>
      <c r="E1152" s="1">
        <v>0</v>
      </c>
      <c r="F1152" s="1">
        <v>0</v>
      </c>
      <c r="G1152" s="2">
        <f t="shared" si="22"/>
        <v>18128647.9309</v>
      </c>
      <c r="H1152" s="2">
        <f t="shared" si="23"/>
        <v>4.9999997019767761E-2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249206</v>
      </c>
      <c r="D1153" s="1">
        <f>BILANCA!E176</f>
        <v>726278.05</v>
      </c>
      <c r="E1153" s="1">
        <v>0</v>
      </c>
      <c r="F1153" s="1">
        <v>0</v>
      </c>
      <c r="G1153" s="2">
        <f t="shared" si="22"/>
        <v>289299.55700000003</v>
      </c>
      <c r="H1153" s="2">
        <f t="shared" si="23"/>
        <v>5.0000000046566129E-2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248470</v>
      </c>
      <c r="D1154" s="1">
        <f>BILANCA!E177</f>
        <v>587669.61</v>
      </c>
      <c r="E1154" s="1">
        <v>0</v>
      </c>
      <c r="F1154" s="1">
        <v>0</v>
      </c>
      <c r="G1154" s="2">
        <f t="shared" si="22"/>
        <v>243471.37662</v>
      </c>
      <c r="H1154" s="2">
        <f t="shared" si="23"/>
        <v>0.39000000001396984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82568</v>
      </c>
      <c r="D1155" s="1">
        <f>BILANCA!E178</f>
        <v>149385.59</v>
      </c>
      <c r="E1155" s="1">
        <v>0</v>
      </c>
      <c r="F1155" s="1">
        <v>0</v>
      </c>
      <c r="G1155" s="2">
        <f t="shared" si="22"/>
        <v>65590.338959999994</v>
      </c>
      <c r="H1155" s="2">
        <f t="shared" si="23"/>
        <v>0.41000000000349246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136660</v>
      </c>
      <c r="D1156" s="1">
        <f>BILANCA!E179</f>
        <v>132047.51999999999</v>
      </c>
      <c r="E1156" s="1">
        <v>0</v>
      </c>
      <c r="F1156" s="1">
        <v>0</v>
      </c>
      <c r="G1156" s="2">
        <f t="shared" si="22"/>
        <v>69330.62191999999</v>
      </c>
      <c r="H1156" s="2">
        <f t="shared" si="23"/>
        <v>0.48000000001047738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1470</v>
      </c>
      <c r="D1157" s="1">
        <f>BILANCA!E180</f>
        <v>2423.83</v>
      </c>
      <c r="E1157" s="1">
        <v>0</v>
      </c>
      <c r="F1157" s="1">
        <v>0</v>
      </c>
      <c r="G1157" s="2">
        <f t="shared" si="22"/>
        <v>1099.2728399999999</v>
      </c>
      <c r="H1157" s="2">
        <f t="shared" si="23"/>
        <v>0.17000000000007276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1470</v>
      </c>
      <c r="D1160" s="1">
        <f>BILANCA!E183</f>
        <v>2423.83</v>
      </c>
      <c r="E1160" s="1">
        <v>0</v>
      </c>
      <c r="F1160" s="1">
        <v>0</v>
      </c>
      <c r="G1160" s="2">
        <f t="shared" si="22"/>
        <v>1118.2258199999999</v>
      </c>
      <c r="H1160" s="2">
        <f t="shared" si="23"/>
        <v>0.17000000000007276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12306</v>
      </c>
      <c r="D1163" s="1">
        <f>BILANCA!E186</f>
        <v>11792.23</v>
      </c>
      <c r="E1163" s="1">
        <v>0</v>
      </c>
      <c r="F1163" s="1">
        <v>0</v>
      </c>
      <c r="G1163" s="2">
        <f t="shared" si="22"/>
        <v>6460.2828</v>
      </c>
      <c r="H1163" s="2">
        <f t="shared" si="23"/>
        <v>0.22999999999956344</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15466</v>
      </c>
      <c r="D1165" s="1">
        <f>BILANCA!E188</f>
        <v>292020.44</v>
      </c>
      <c r="E1165" s="1">
        <v>0</v>
      </c>
      <c r="F1165" s="1">
        <v>0</v>
      </c>
      <c r="G1165" s="2">
        <f t="shared" si="22"/>
        <v>109110.25216</v>
      </c>
      <c r="H1165" s="2">
        <f t="shared" si="23"/>
        <v>0.44000000000232831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736</v>
      </c>
      <c r="D1166" s="1">
        <f>BILANCA!E189</f>
        <v>138608.44</v>
      </c>
      <c r="E1166" s="1">
        <v>0</v>
      </c>
      <c r="F1166" s="1">
        <v>0</v>
      </c>
      <c r="G1166" s="2">
        <f t="shared" si="22"/>
        <v>50865.377039999999</v>
      </c>
      <c r="H1166" s="2">
        <f t="shared" si="23"/>
        <v>0.44000000000232831</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35135814</v>
      </c>
      <c r="D1214" s="1">
        <f>BILANCA!E237</f>
        <v>35216265</v>
      </c>
      <c r="E1214" s="1">
        <v>0</v>
      </c>
      <c r="F1214" s="1">
        <v>0</v>
      </c>
      <c r="G1214" s="2">
        <f t="shared" si="22"/>
        <v>24386287.464000002</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32271319</v>
      </c>
      <c r="D1215" s="1">
        <f>BILANCA!E238</f>
        <v>32090332.969999999</v>
      </c>
      <c r="E1215" s="1">
        <v>0</v>
      </c>
      <c r="F1215" s="1">
        <v>0</v>
      </c>
      <c r="G1215" s="2">
        <f t="shared" si="22"/>
        <v>22376860.506080002</v>
      </c>
      <c r="H1215" s="2">
        <f t="shared" si="23"/>
        <v>3.0000001192092896E-2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32271319</v>
      </c>
      <c r="D1216" s="1">
        <f>BILANCA!E239</f>
        <v>32090332.969999999</v>
      </c>
      <c r="E1216" s="1">
        <v>0</v>
      </c>
      <c r="F1216" s="1">
        <v>0</v>
      </c>
      <c r="G1216" s="2">
        <f t="shared" si="22"/>
        <v>22473312.491020001</v>
      </c>
      <c r="H1216" s="2">
        <f t="shared" si="23"/>
        <v>3.0000001192092896E-2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32271319</v>
      </c>
      <c r="D1217" s="1">
        <f>BILANCA!E240</f>
        <v>32090332.969999999</v>
      </c>
      <c r="E1217" s="1">
        <v>0</v>
      </c>
      <c r="F1217" s="1">
        <v>0</v>
      </c>
      <c r="G1217" s="2">
        <f t="shared" si="22"/>
        <v>22569764.475960001</v>
      </c>
      <c r="H1217" s="2">
        <f t="shared" si="23"/>
        <v>3.0000001192092896E-2</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2495030</v>
      </c>
      <c r="D1222" s="1">
        <f>BILANCA!E245</f>
        <v>2632779.29</v>
      </c>
      <c r="E1222" s="1">
        <v>0</v>
      </c>
      <c r="F1222" s="1">
        <v>0</v>
      </c>
      <c r="G1222" s="2">
        <f t="shared" si="22"/>
        <v>1854780.67062</v>
      </c>
      <c r="H1222" s="2">
        <f t="shared" si="23"/>
        <v>0.2900000000372529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5581736</v>
      </c>
      <c r="D1223" s="1">
        <f>BILANCA!E246</f>
        <v>4111180.58</v>
      </c>
      <c r="E1223" s="1">
        <v>0</v>
      </c>
      <c r="F1223" s="1">
        <v>0</v>
      </c>
      <c r="G1223" s="2">
        <f t="shared" si="22"/>
        <v>3312983.3183999998</v>
      </c>
      <c r="H1223" s="2">
        <f t="shared" si="23"/>
        <v>0.41999999992549419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5581736</v>
      </c>
      <c r="D1224" s="1">
        <f>BILANCA!E247</f>
        <v>4111180.58</v>
      </c>
      <c r="E1224" s="1">
        <v>0</v>
      </c>
      <c r="F1224" s="1">
        <v>0</v>
      </c>
      <c r="G1224" s="2">
        <f t="shared" si="22"/>
        <v>3326787.4155599996</v>
      </c>
      <c r="H1224" s="2">
        <f t="shared" si="23"/>
        <v>0.41999999992549419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3086706</v>
      </c>
      <c r="D1227" s="1">
        <f>BILANCA!E250</f>
        <v>1478401.29</v>
      </c>
      <c r="E1227" s="1">
        <v>0</v>
      </c>
      <c r="F1227" s="1">
        <v>0</v>
      </c>
      <c r="G1227" s="2">
        <f t="shared" si="22"/>
        <v>1474616.0935200001</v>
      </c>
      <c r="H1227" s="2">
        <f t="shared" si="23"/>
        <v>0.2900000000372529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3086706</v>
      </c>
      <c r="D1229" s="1">
        <f>BILANCA!E252</f>
        <v>1478401.29</v>
      </c>
      <c r="E1229" s="1">
        <v>0</v>
      </c>
      <c r="F1229" s="1">
        <v>0</v>
      </c>
      <c r="G1229" s="2">
        <f t="shared" si="22"/>
        <v>1486703.1106799999</v>
      </c>
      <c r="H1229" s="2">
        <f t="shared" si="23"/>
        <v>0.2900000000372529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347267</v>
      </c>
      <c r="D1232" s="1">
        <f>BILANCA!E255</f>
        <v>492369.47</v>
      </c>
      <c r="E1232" s="1">
        <v>0</v>
      </c>
      <c r="F1232" s="1">
        <v>0</v>
      </c>
      <c r="G1232" s="2">
        <f t="shared" si="22"/>
        <v>331669.47905999998</v>
      </c>
      <c r="H1232" s="2">
        <f t="shared" si="23"/>
        <v>0.46999999997206032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22198</v>
      </c>
      <c r="D1233" s="1">
        <f>BILANCA!E256</f>
        <v>783.27</v>
      </c>
      <c r="E1233" s="1">
        <v>0</v>
      </c>
      <c r="F1233" s="1">
        <v>0</v>
      </c>
      <c r="G1233" s="2">
        <f t="shared" si="22"/>
        <v>5941.1350000000002</v>
      </c>
      <c r="H1233" s="2">
        <f t="shared" si="23"/>
        <v>0.26999999999998181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668490</v>
      </c>
      <c r="D1236" s="1">
        <f>BILANCA!E259</f>
        <v>1102269.45</v>
      </c>
      <c r="E1236" s="1">
        <v>0</v>
      </c>
      <c r="F1236" s="1">
        <v>0</v>
      </c>
      <c r="G1236" s="2">
        <f t="shared" si="22"/>
        <v>726876.31169999996</v>
      </c>
      <c r="H1236" s="2">
        <f t="shared" si="23"/>
        <v>0.44999999995343387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668490</v>
      </c>
      <c r="D1237" s="1">
        <f>BILANCA!E260</f>
        <v>1102269.45</v>
      </c>
      <c r="E1237" s="1">
        <v>0</v>
      </c>
      <c r="F1237" s="1">
        <v>0</v>
      </c>
      <c r="G1237" s="2">
        <f t="shared" si="22"/>
        <v>729749.3406</v>
      </c>
      <c r="H1237" s="2">
        <f t="shared" si="23"/>
        <v>0.44999999995343387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366127</v>
      </c>
      <c r="D1240" s="1">
        <f>BILANCA!E264</f>
        <v>403742.09</v>
      </c>
      <c r="E1240" s="1">
        <v>0</v>
      </c>
      <c r="F1240" s="1">
        <v>0</v>
      </c>
      <c r="G1240" s="2">
        <f t="shared" si="22"/>
        <v>301618.07325999998</v>
      </c>
      <c r="H1240" s="2">
        <f t="shared" si="23"/>
        <v>9.0000000025611371E-2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187230</v>
      </c>
      <c r="D1241" s="1">
        <f>BILANCA!E265</f>
        <v>317345.71999999997</v>
      </c>
      <c r="E1241" s="1">
        <v>0</v>
      </c>
      <c r="F1241" s="1">
        <v>0</v>
      </c>
      <c r="G1241" s="2">
        <f t="shared" si="22"/>
        <v>212055.73151999997</v>
      </c>
      <c r="H1241" s="2">
        <f t="shared" si="23"/>
        <v>0.28000000002793968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21094</v>
      </c>
      <c r="D1242" s="1">
        <f>BILANCA!E266</f>
        <v>0</v>
      </c>
      <c r="E1242" s="1">
        <v>0</v>
      </c>
      <c r="F1242" s="1">
        <v>0</v>
      </c>
      <c r="G1242" s="2">
        <f t="shared" ref="G1242:G1479" si="24">B1242/1000*C1242+B1242/500*D1242</f>
        <v>5463.3460000000005</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1104</v>
      </c>
      <c r="D1243" s="1">
        <f>BILANCA!E267</f>
        <v>783.27</v>
      </c>
      <c r="E1243" s="1">
        <v>0</v>
      </c>
      <c r="F1243" s="1">
        <v>0</v>
      </c>
      <c r="G1243" s="2">
        <f t="shared" si="24"/>
        <v>694.34040000000005</v>
      </c>
      <c r="H1243" s="2">
        <f t="shared" si="23"/>
        <v>0.26999999999998181</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129053</v>
      </c>
      <c r="D1244" s="1">
        <f>BILANCA!E268</f>
        <v>54892.45</v>
      </c>
      <c r="E1244" s="1">
        <v>0</v>
      </c>
      <c r="F1244" s="1">
        <v>0</v>
      </c>
      <c r="G1244" s="2">
        <f t="shared" si="24"/>
        <v>62336.691899999998</v>
      </c>
      <c r="H1244" s="2">
        <f t="shared" si="23"/>
        <v>0.44999999999708962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367</v>
      </c>
      <c r="D1263" s="1">
        <f>BILANCA!E287</f>
        <v>302</v>
      </c>
      <c r="E1263" s="1">
        <v>0</v>
      </c>
      <c r="F1263" s="1">
        <v>0</v>
      </c>
      <c r="G1263" s="2">
        <f t="shared" si="24"/>
        <v>271.88</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248103</v>
      </c>
      <c r="D1264" s="1">
        <f>BILANCA!E288</f>
        <v>587367.61</v>
      </c>
      <c r="E1264" s="1">
        <v>0</v>
      </c>
      <c r="F1264" s="1">
        <v>0</v>
      </c>
      <c r="G1264" s="2">
        <f t="shared" si="24"/>
        <v>399817.53982000006</v>
      </c>
      <c r="H1264" s="2">
        <f t="shared" si="23"/>
        <v>0.39000000001396984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736</v>
      </c>
      <c r="D1266" s="1">
        <f>BILANCA!E290</f>
        <v>138608.44</v>
      </c>
      <c r="E1266" s="1">
        <v>0</v>
      </c>
      <c r="F1266" s="1">
        <v>0</v>
      </c>
      <c r="G1266" s="2">
        <f t="shared" si="24"/>
        <v>78660.665039999993</v>
      </c>
      <c r="H1266" s="2">
        <f t="shared" si="23"/>
        <v>0.44000000000232831</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2944</v>
      </c>
      <c r="D1271" s="1">
        <f>BILANCA!E295</f>
        <v>30009.75</v>
      </c>
      <c r="E1271" s="1">
        <v>0</v>
      </c>
      <c r="F1271" s="1">
        <v>0</v>
      </c>
      <c r="G1271" s="2">
        <f t="shared" si="24"/>
        <v>18133.487999999998</v>
      </c>
      <c r="H1271" s="2">
        <f t="shared" si="23"/>
        <v>0.25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150000</v>
      </c>
      <c r="E1273" s="1">
        <v>0</v>
      </c>
      <c r="F1273" s="1">
        <v>0</v>
      </c>
      <c r="G1273" s="2">
        <f t="shared" si="24"/>
        <v>87000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24410.55</v>
      </c>
      <c r="E1274" s="1">
        <v>0</v>
      </c>
      <c r="F1274" s="1">
        <v>0</v>
      </c>
      <c r="G1274" s="2">
        <f t="shared" si="24"/>
        <v>14206.940099999998</v>
      </c>
      <c r="H1274" s="2">
        <f t="shared" si="23"/>
        <v>0.4500000000007276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251.4</v>
      </c>
      <c r="E1275" s="1">
        <v>0</v>
      </c>
      <c r="F1275" s="1">
        <v>0</v>
      </c>
      <c r="G1275" s="2">
        <f t="shared" si="24"/>
        <v>146.8176</v>
      </c>
      <c r="H1275" s="2">
        <f t="shared" si="23"/>
        <v>0.40000000000000568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87348.74</v>
      </c>
      <c r="E1277" s="1">
        <v>0</v>
      </c>
      <c r="F1277" s="1">
        <v>0</v>
      </c>
      <c r="G1277" s="2">
        <f t="shared" si="24"/>
        <v>51361.059119999998</v>
      </c>
      <c r="H1277" s="2">
        <f t="shared" si="23"/>
        <v>0.25999999999476131</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3635584</v>
      </c>
      <c r="D1299" s="6">
        <f>'RAS-funkcijski'!E5</f>
        <v>2531601.1</v>
      </c>
      <c r="E1299" s="6">
        <v>0</v>
      </c>
      <c r="F1299" s="6">
        <v>0</v>
      </c>
      <c r="G1299" s="7">
        <f t="shared" si="24"/>
        <v>8698.7862000000005</v>
      </c>
      <c r="H1299" s="7">
        <f t="shared" si="23"/>
        <v>0.10000000009313226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2281997</v>
      </c>
      <c r="D1300" s="1">
        <f>'RAS-funkcijski'!E6</f>
        <v>689807.73</v>
      </c>
      <c r="E1300" s="1">
        <v>0</v>
      </c>
      <c r="F1300" s="1">
        <v>0</v>
      </c>
      <c r="G1300" s="2">
        <f t="shared" si="24"/>
        <v>7323.2249199999997</v>
      </c>
      <c r="H1300" s="2">
        <f t="shared" si="23"/>
        <v>0.27000000001862645</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538512</v>
      </c>
      <c r="D1301" s="1">
        <f>'RAS-funkcijski'!E7</f>
        <v>609964.82999999996</v>
      </c>
      <c r="E1301" s="1">
        <v>0</v>
      </c>
      <c r="F1301" s="1">
        <v>0</v>
      </c>
      <c r="G1301" s="2">
        <f t="shared" si="24"/>
        <v>5275.3249799999994</v>
      </c>
      <c r="H1301" s="2">
        <f t="shared" si="23"/>
        <v>0.17000000004190952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1743485</v>
      </c>
      <c r="D1302" s="1">
        <f>'RAS-funkcijski'!E8</f>
        <v>79842.899999999994</v>
      </c>
      <c r="E1302" s="1">
        <v>0</v>
      </c>
      <c r="F1302" s="1">
        <v>0</v>
      </c>
      <c r="G1302" s="2">
        <f t="shared" si="24"/>
        <v>7612.6832000000004</v>
      </c>
      <c r="H1302" s="2">
        <f t="shared" si="23"/>
        <v>0.10000000000582077</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1330675</v>
      </c>
      <c r="D1307" s="1">
        <f>'RAS-funkcijski'!E13</f>
        <v>1841793.37</v>
      </c>
      <c r="E1307" s="1">
        <v>0</v>
      </c>
      <c r="F1307" s="1">
        <v>0</v>
      </c>
      <c r="G1307" s="2">
        <f t="shared" si="24"/>
        <v>45128.355659999994</v>
      </c>
      <c r="H1307" s="2">
        <f t="shared" si="23"/>
        <v>0.37000000011175871</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40660</v>
      </c>
      <c r="D1308" s="1">
        <f>'RAS-funkcijski'!E14</f>
        <v>816435.19</v>
      </c>
      <c r="E1308" s="1">
        <v>0</v>
      </c>
      <c r="F1308" s="1">
        <v>0</v>
      </c>
      <c r="G1308" s="2">
        <f t="shared" si="24"/>
        <v>16735.303799999998</v>
      </c>
      <c r="H1308" s="2">
        <f t="shared" si="23"/>
        <v>0.18999999994412065</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1290015</v>
      </c>
      <c r="D1310" s="1">
        <f>'RAS-funkcijski'!E16</f>
        <v>1025358.18</v>
      </c>
      <c r="E1310" s="1">
        <v>0</v>
      </c>
      <c r="F1310" s="1">
        <v>0</v>
      </c>
      <c r="G1310" s="2">
        <f t="shared" si="24"/>
        <v>40088.776320000004</v>
      </c>
      <c r="H1310" s="2">
        <f t="shared" si="23"/>
        <v>0.18000000005122274</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786</v>
      </c>
      <c r="D1313" s="1">
        <f>'RAS-funkcijski'!E19</f>
        <v>0</v>
      </c>
      <c r="E1313" s="1">
        <v>0</v>
      </c>
      <c r="F1313" s="1">
        <v>0</v>
      </c>
      <c r="G1313" s="2">
        <f t="shared" si="24"/>
        <v>11.79</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22126</v>
      </c>
      <c r="D1314" s="1">
        <f>'RAS-funkcijski'!E20</f>
        <v>0</v>
      </c>
      <c r="E1314" s="1">
        <v>0</v>
      </c>
      <c r="F1314" s="1">
        <v>0</v>
      </c>
      <c r="G1314" s="2">
        <f t="shared" si="24"/>
        <v>354.01600000000002</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10000</v>
      </c>
      <c r="E1316" s="1">
        <v>0</v>
      </c>
      <c r="F1316" s="1">
        <v>0</v>
      </c>
      <c r="G1316" s="2">
        <f t="shared" si="24"/>
        <v>360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10000</v>
      </c>
      <c r="E1318" s="1">
        <v>0</v>
      </c>
      <c r="F1318" s="1">
        <v>0</v>
      </c>
      <c r="G1318" s="2">
        <f t="shared" si="24"/>
        <v>400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198554</v>
      </c>
      <c r="D1322" s="1">
        <f>'RAS-funkcijski'!E28</f>
        <v>232904.53</v>
      </c>
      <c r="E1322" s="1">
        <v>0</v>
      </c>
      <c r="F1322" s="1">
        <v>0</v>
      </c>
      <c r="G1322" s="2">
        <f t="shared" si="24"/>
        <v>15944.713440000001</v>
      </c>
      <c r="H1322" s="2">
        <f t="shared" si="23"/>
        <v>0.47000000000116415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198554</v>
      </c>
      <c r="D1324" s="1">
        <f>'RAS-funkcijski'!E30</f>
        <v>232904.53</v>
      </c>
      <c r="E1324" s="1">
        <v>0</v>
      </c>
      <c r="F1324" s="1">
        <v>0</v>
      </c>
      <c r="G1324" s="2">
        <f t="shared" si="24"/>
        <v>17273.439559999999</v>
      </c>
      <c r="H1324" s="2">
        <f t="shared" si="23"/>
        <v>0.47000000000116415</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4032967</v>
      </c>
      <c r="D1329" s="1">
        <f>'RAS-funkcijski'!E35</f>
        <v>3357306.48</v>
      </c>
      <c r="E1329" s="1">
        <v>0</v>
      </c>
      <c r="F1329" s="1">
        <v>0</v>
      </c>
      <c r="G1329" s="2">
        <f t="shared" si="24"/>
        <v>333174.97875999997</v>
      </c>
      <c r="H1329" s="2">
        <f t="shared" si="23"/>
        <v>0.47999999998137355</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148042</v>
      </c>
      <c r="D1330" s="1">
        <f>'RAS-funkcijski'!E36</f>
        <v>123764.43</v>
      </c>
      <c r="E1330" s="1">
        <v>0</v>
      </c>
      <c r="F1330" s="1">
        <v>0</v>
      </c>
      <c r="G1330" s="2">
        <f t="shared" si="24"/>
        <v>12658.267519999999</v>
      </c>
      <c r="H1330" s="2">
        <f t="shared" si="23"/>
        <v>0.42999999999301508</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148042</v>
      </c>
      <c r="D1331" s="1">
        <f>'RAS-funkcijski'!E37</f>
        <v>123764.43</v>
      </c>
      <c r="E1331" s="1">
        <v>0</v>
      </c>
      <c r="F1331" s="1">
        <v>0</v>
      </c>
      <c r="G1331" s="2">
        <f t="shared" si="24"/>
        <v>13053.838380000001</v>
      </c>
      <c r="H1331" s="2">
        <f t="shared" si="23"/>
        <v>0.42999999999301508</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105525</v>
      </c>
      <c r="D1333" s="1">
        <f>'RAS-funkcijski'!E39</f>
        <v>151551.01</v>
      </c>
      <c r="E1333" s="1">
        <v>0</v>
      </c>
      <c r="F1333" s="1">
        <v>0</v>
      </c>
      <c r="G1333" s="2">
        <f t="shared" si="24"/>
        <v>14301.945700000002</v>
      </c>
      <c r="H1333" s="2">
        <f t="shared" si="23"/>
        <v>1.0000000009313226E-2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105525</v>
      </c>
      <c r="D1334" s="1">
        <f>'RAS-funkcijski'!E40</f>
        <v>151551.01</v>
      </c>
      <c r="E1334" s="1">
        <v>0</v>
      </c>
      <c r="F1334" s="1">
        <v>0</v>
      </c>
      <c r="G1334" s="2">
        <f t="shared" si="24"/>
        <v>14710.57272</v>
      </c>
      <c r="H1334" s="2">
        <f t="shared" si="23"/>
        <v>1.0000000009313226E-2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225732</v>
      </c>
      <c r="D1337" s="1">
        <f>'RAS-funkcijski'!E43</f>
        <v>245695.33</v>
      </c>
      <c r="E1337" s="1">
        <v>0</v>
      </c>
      <c r="F1337" s="1">
        <v>0</v>
      </c>
      <c r="G1337" s="2">
        <f t="shared" si="24"/>
        <v>27967.783739999999</v>
      </c>
      <c r="H1337" s="2">
        <f t="shared" si="23"/>
        <v>0.32999999998719431</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88927</v>
      </c>
      <c r="D1339" s="1">
        <f>'RAS-funkcijski'!E45</f>
        <v>69664.47</v>
      </c>
      <c r="E1339" s="1">
        <v>0</v>
      </c>
      <c r="F1339" s="1">
        <v>0</v>
      </c>
      <c r="G1339" s="2">
        <f t="shared" si="24"/>
        <v>9358.4935400000013</v>
      </c>
      <c r="H1339" s="2">
        <f t="shared" si="27"/>
        <v>0.47000000000116415</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11458</v>
      </c>
      <c r="D1341" s="1">
        <f>'RAS-funkcijski'!E47</f>
        <v>0</v>
      </c>
      <c r="E1341" s="1">
        <v>0</v>
      </c>
      <c r="F1341" s="1">
        <v>0</v>
      </c>
      <c r="G1341" s="2">
        <f t="shared" si="24"/>
        <v>492.69399999999996</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125347</v>
      </c>
      <c r="D1342" s="1">
        <f>'RAS-funkcijski'!E48</f>
        <v>176030.86</v>
      </c>
      <c r="E1342" s="1">
        <v>0</v>
      </c>
      <c r="F1342" s="1">
        <v>0</v>
      </c>
      <c r="G1342" s="2">
        <f t="shared" si="24"/>
        <v>21005.983679999998</v>
      </c>
      <c r="H1342" s="2">
        <f t="shared" si="27"/>
        <v>0.14000000001396984</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1746408</v>
      </c>
      <c r="D1344" s="1">
        <f>'RAS-funkcijski'!E50</f>
        <v>0</v>
      </c>
      <c r="E1344" s="1">
        <v>0</v>
      </c>
      <c r="F1344" s="1">
        <v>0</v>
      </c>
      <c r="G1344" s="2">
        <f t="shared" si="24"/>
        <v>80334.767999999996</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1746408</v>
      </c>
      <c r="D1347" s="1">
        <f>'RAS-funkcijski'!E53</f>
        <v>0</v>
      </c>
      <c r="E1347" s="1">
        <v>0</v>
      </c>
      <c r="F1347" s="1">
        <v>0</v>
      </c>
      <c r="G1347" s="2">
        <f t="shared" si="24"/>
        <v>85573.991999999998</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1807260</v>
      </c>
      <c r="D1348" s="1">
        <f>'RAS-funkcijski'!E54</f>
        <v>2720364.36</v>
      </c>
      <c r="E1348" s="1">
        <v>0</v>
      </c>
      <c r="F1348" s="1">
        <v>0</v>
      </c>
      <c r="G1348" s="2">
        <f t="shared" si="24"/>
        <v>362399.43599999999</v>
      </c>
      <c r="H1348" s="2">
        <f t="shared" si="27"/>
        <v>0.35999999986961484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1807260</v>
      </c>
      <c r="D1349" s="1">
        <f>'RAS-funkcijski'!E55</f>
        <v>2720364.36</v>
      </c>
      <c r="E1349" s="1">
        <v>0</v>
      </c>
      <c r="F1349" s="1">
        <v>0</v>
      </c>
      <c r="G1349" s="2">
        <f t="shared" si="24"/>
        <v>369647.42471999995</v>
      </c>
      <c r="H1349" s="2">
        <f t="shared" si="27"/>
        <v>0.35999999986961484</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115931.35</v>
      </c>
      <c r="E1355" s="1">
        <v>0</v>
      </c>
      <c r="F1355" s="1">
        <v>0</v>
      </c>
      <c r="G1355" s="2">
        <f t="shared" si="24"/>
        <v>13216.173900000002</v>
      </c>
      <c r="H1355" s="2">
        <f t="shared" si="27"/>
        <v>0.35000000000582077</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115931.35</v>
      </c>
      <c r="E1358" s="1">
        <v>0</v>
      </c>
      <c r="F1358" s="1">
        <v>0</v>
      </c>
      <c r="G1358" s="2">
        <f t="shared" si="24"/>
        <v>13911.762000000001</v>
      </c>
      <c r="H1358" s="2">
        <f t="shared" si="27"/>
        <v>0.35000000000582077</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1547057</v>
      </c>
      <c r="D1369" s="1">
        <f>'RAS-funkcijski'!E75</f>
        <v>153689.04</v>
      </c>
      <c r="E1369" s="1">
        <v>0</v>
      </c>
      <c r="F1369" s="1">
        <v>0</v>
      </c>
      <c r="G1369" s="2">
        <f t="shared" si="24"/>
        <v>131664.89067999998</v>
      </c>
      <c r="H1369" s="2">
        <f t="shared" si="27"/>
        <v>4.0000000008149073E-2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1357246</v>
      </c>
      <c r="D1370" s="1">
        <f>'RAS-funkcijski'!E76</f>
        <v>0</v>
      </c>
      <c r="E1370" s="1">
        <v>0</v>
      </c>
      <c r="F1370" s="1">
        <v>0</v>
      </c>
      <c r="G1370" s="2">
        <f t="shared" si="24"/>
        <v>97721.712</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77196.88</v>
      </c>
      <c r="E1371" s="1">
        <v>0</v>
      </c>
      <c r="F1371" s="1">
        <v>0</v>
      </c>
      <c r="G1371" s="2">
        <f t="shared" si="24"/>
        <v>11270.744479999999</v>
      </c>
      <c r="H1371" s="2">
        <f t="shared" si="27"/>
        <v>0.11999999999534339</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189811</v>
      </c>
      <c r="D1375" s="1">
        <f>'RAS-funkcijski'!E81</f>
        <v>76492.160000000003</v>
      </c>
      <c r="E1375" s="1">
        <v>0</v>
      </c>
      <c r="F1375" s="1">
        <v>0</v>
      </c>
      <c r="G1375" s="2">
        <f t="shared" si="24"/>
        <v>26395.23964</v>
      </c>
      <c r="H1375" s="2">
        <f t="shared" si="27"/>
        <v>0.16000000000349246</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491575</v>
      </c>
      <c r="D1376" s="1">
        <f>'RAS-funkcijski'!E82</f>
        <v>1716468.63</v>
      </c>
      <c r="E1376" s="1">
        <v>0</v>
      </c>
      <c r="F1376" s="1">
        <v>0</v>
      </c>
      <c r="G1376" s="2">
        <f t="shared" si="24"/>
        <v>306111.95627999998</v>
      </c>
      <c r="H1376" s="2">
        <f t="shared" si="27"/>
        <v>0.37000000011175871</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49326</v>
      </c>
      <c r="D1378" s="1">
        <f>'RAS-funkcijski'!E84</f>
        <v>1043489.98</v>
      </c>
      <c r="E1378" s="1">
        <v>0</v>
      </c>
      <c r="F1378" s="1">
        <v>0</v>
      </c>
      <c r="G1378" s="2">
        <f t="shared" si="24"/>
        <v>170904.47679999997</v>
      </c>
      <c r="H1378" s="2">
        <f t="shared" si="27"/>
        <v>2.0000000018626451E-2</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34316</v>
      </c>
      <c r="D1379" s="1">
        <f>'RAS-funkcijski'!E85</f>
        <v>39965.279999999999</v>
      </c>
      <c r="E1379" s="1">
        <v>0</v>
      </c>
      <c r="F1379" s="1">
        <v>0</v>
      </c>
      <c r="G1379" s="2">
        <f t="shared" si="24"/>
        <v>9253.9713599999995</v>
      </c>
      <c r="H1379" s="2">
        <f t="shared" si="27"/>
        <v>0.27999999999883585</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407933</v>
      </c>
      <c r="D1380" s="1">
        <f>'RAS-funkcijski'!E86</f>
        <v>403987.99</v>
      </c>
      <c r="E1380" s="1">
        <v>0</v>
      </c>
      <c r="F1380" s="1">
        <v>0</v>
      </c>
      <c r="G1380" s="2">
        <f t="shared" si="24"/>
        <v>99704.536359999998</v>
      </c>
      <c r="H1380" s="2">
        <f t="shared" si="27"/>
        <v>1.0000000009313226E-2</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229025.38</v>
      </c>
      <c r="E1382" s="1">
        <v>0</v>
      </c>
      <c r="F1382" s="1">
        <v>0</v>
      </c>
      <c r="G1382" s="2">
        <f t="shared" si="24"/>
        <v>38476.26384</v>
      </c>
      <c r="H1382" s="2">
        <f t="shared" si="27"/>
        <v>0.38000000000465661</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357095</v>
      </c>
      <c r="D1401" s="1">
        <f>'RAS-funkcijski'!E107</f>
        <v>595013.30999999994</v>
      </c>
      <c r="E1401" s="1">
        <v>0</v>
      </c>
      <c r="F1401" s="1">
        <v>0</v>
      </c>
      <c r="G1401" s="2">
        <f t="shared" si="24"/>
        <v>159353.52685999998</v>
      </c>
      <c r="H1401" s="2">
        <f t="shared" si="27"/>
        <v>0.30999999993946403</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161965</v>
      </c>
      <c r="D1402" s="1">
        <f>'RAS-funkcijski'!E108</f>
        <v>283264.65999999997</v>
      </c>
      <c r="E1402" s="1">
        <v>0</v>
      </c>
      <c r="F1402" s="1">
        <v>0</v>
      </c>
      <c r="G1402" s="2">
        <f t="shared" si="24"/>
        <v>75763.409279999993</v>
      </c>
      <c r="H1402" s="2">
        <f t="shared" si="27"/>
        <v>0.34000000002561137</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40500</v>
      </c>
      <c r="D1403" s="1">
        <f>'RAS-funkcijski'!E109</f>
        <v>208549.15</v>
      </c>
      <c r="E1403" s="1">
        <v>0</v>
      </c>
      <c r="F1403" s="1">
        <v>0</v>
      </c>
      <c r="G1403" s="2">
        <f t="shared" si="24"/>
        <v>48047.821499999998</v>
      </c>
      <c r="H1403" s="2">
        <f t="shared" si="27"/>
        <v>0.14999999999417923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65000</v>
      </c>
      <c r="D1405" s="1">
        <f>'RAS-funkcijski'!E111</f>
        <v>62800</v>
      </c>
      <c r="E1405" s="1">
        <v>0</v>
      </c>
      <c r="F1405" s="1">
        <v>0</v>
      </c>
      <c r="G1405" s="2">
        <f t="shared" si="24"/>
        <v>20394.199999999997</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89630</v>
      </c>
      <c r="D1407" s="1">
        <f>'RAS-funkcijski'!E113</f>
        <v>40399.5</v>
      </c>
      <c r="E1407" s="1">
        <v>0</v>
      </c>
      <c r="F1407" s="1">
        <v>0</v>
      </c>
      <c r="G1407" s="2">
        <f t="shared" si="24"/>
        <v>18576.760999999999</v>
      </c>
      <c r="H1407" s="2">
        <f t="shared" si="27"/>
        <v>0.5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282380</v>
      </c>
      <c r="D1408" s="1">
        <f>'RAS-funkcijski'!E114</f>
        <v>448850.66000000003</v>
      </c>
      <c r="E1408" s="1">
        <v>0</v>
      </c>
      <c r="F1408" s="1">
        <v>0</v>
      </c>
      <c r="G1408" s="2">
        <f t="shared" si="24"/>
        <v>129808.94520000002</v>
      </c>
      <c r="H1408" s="2">
        <f t="shared" si="27"/>
        <v>0.33999999996740371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237159</v>
      </c>
      <c r="D1409" s="1">
        <f>'RAS-funkcijski'!E115</f>
        <v>276740.7</v>
      </c>
      <c r="E1409" s="1">
        <v>0</v>
      </c>
      <c r="F1409" s="1">
        <v>0</v>
      </c>
      <c r="G1409" s="2">
        <f t="shared" si="24"/>
        <v>87761.084400000007</v>
      </c>
      <c r="H1409" s="2">
        <f t="shared" si="27"/>
        <v>0.29999999998835847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220364</v>
      </c>
      <c r="D1410" s="1">
        <f>'RAS-funkcijski'!E116</f>
        <v>90050</v>
      </c>
      <c r="E1410" s="1">
        <v>0</v>
      </c>
      <c r="F1410" s="1">
        <v>0</v>
      </c>
      <c r="G1410" s="2">
        <f t="shared" si="24"/>
        <v>44851.968000000001</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16795</v>
      </c>
      <c r="D1411" s="1">
        <f>'RAS-funkcijski'!E117</f>
        <v>186690.7</v>
      </c>
      <c r="E1411" s="1">
        <v>0</v>
      </c>
      <c r="F1411" s="1">
        <v>0</v>
      </c>
      <c r="G1411" s="2">
        <f t="shared" si="24"/>
        <v>44089.933199999999</v>
      </c>
      <c r="H1411" s="2">
        <f t="shared" si="27"/>
        <v>0.29999999998835847</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35000</v>
      </c>
      <c r="D1412" s="1">
        <f>'RAS-funkcijski'!E118</f>
        <v>46500</v>
      </c>
      <c r="E1412" s="1">
        <v>0</v>
      </c>
      <c r="F1412" s="1">
        <v>0</v>
      </c>
      <c r="G1412" s="2">
        <f t="shared" si="24"/>
        <v>14592</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35000</v>
      </c>
      <c r="D1414" s="1">
        <f>'RAS-funkcijski'!E120</f>
        <v>46500</v>
      </c>
      <c r="E1414" s="1">
        <v>0</v>
      </c>
      <c r="F1414" s="1">
        <v>0</v>
      </c>
      <c r="G1414" s="2">
        <f t="shared" si="24"/>
        <v>14848</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10221</v>
      </c>
      <c r="D1420" s="1">
        <f>'RAS-funkcijski'!E126</f>
        <v>119809.96</v>
      </c>
      <c r="E1420" s="1">
        <v>0</v>
      </c>
      <c r="F1420" s="1">
        <v>0</v>
      </c>
      <c r="G1420" s="2">
        <f t="shared" si="24"/>
        <v>30480.592240000002</v>
      </c>
      <c r="H1420" s="2">
        <f t="shared" si="27"/>
        <v>3.9999999993597157E-2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5800</v>
      </c>
      <c r="E1422" s="1">
        <v>0</v>
      </c>
      <c r="F1422" s="1">
        <v>0</v>
      </c>
      <c r="G1422" s="2">
        <f t="shared" si="24"/>
        <v>1438.4</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609929</v>
      </c>
      <c r="D1423" s="1">
        <f>'RAS-funkcijski'!E129</f>
        <v>486720.15</v>
      </c>
      <c r="E1423" s="1">
        <v>0</v>
      </c>
      <c r="F1423" s="1">
        <v>0</v>
      </c>
      <c r="G1423" s="2">
        <f t="shared" si="24"/>
        <v>197921.16250000001</v>
      </c>
      <c r="H1423" s="2">
        <f t="shared" si="27"/>
        <v>0.15000000002328306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46946</v>
      </c>
      <c r="D1424" s="1">
        <f>'RAS-funkcijski'!E130</f>
        <v>0</v>
      </c>
      <c r="E1424" s="1">
        <v>0</v>
      </c>
      <c r="F1424" s="1">
        <v>0</v>
      </c>
      <c r="G1424" s="2">
        <f t="shared" si="24"/>
        <v>5915.1959999999999</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46946</v>
      </c>
      <c r="D1426" s="1">
        <f>'RAS-funkcijski'!E132</f>
        <v>0</v>
      </c>
      <c r="E1426" s="1">
        <v>0</v>
      </c>
      <c r="F1426" s="1">
        <v>0</v>
      </c>
      <c r="G1426" s="2">
        <f t="shared" si="24"/>
        <v>6009.0879999999997</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160000</v>
      </c>
      <c r="D1427" s="1">
        <f>'RAS-funkcijski'!E133</f>
        <v>332450</v>
      </c>
      <c r="E1427" s="1">
        <v>0</v>
      </c>
      <c r="F1427" s="1">
        <v>0</v>
      </c>
      <c r="G1427" s="2">
        <f t="shared" si="24"/>
        <v>106412.1</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74122</v>
      </c>
      <c r="D1429" s="1">
        <f>'RAS-funkcijski'!E135</f>
        <v>105000</v>
      </c>
      <c r="E1429" s="1">
        <v>0</v>
      </c>
      <c r="F1429" s="1">
        <v>0</v>
      </c>
      <c r="G1429" s="2">
        <f t="shared" si="24"/>
        <v>37219.982000000004</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2064</v>
      </c>
      <c r="D1431" s="1">
        <f>'RAS-funkcijski'!E137</f>
        <v>4508.5600000000004</v>
      </c>
      <c r="E1431" s="1">
        <v>0</v>
      </c>
      <c r="F1431" s="1">
        <v>0</v>
      </c>
      <c r="G1431" s="2">
        <f t="shared" si="24"/>
        <v>1473.7889600000001</v>
      </c>
      <c r="H1431" s="2">
        <f t="shared" si="27"/>
        <v>0.43999999999959982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326797</v>
      </c>
      <c r="D1432" s="1">
        <f>'RAS-funkcijski'!E138</f>
        <v>13617.84</v>
      </c>
      <c r="E1432" s="1">
        <v>0</v>
      </c>
      <c r="F1432" s="1">
        <v>0</v>
      </c>
      <c r="G1432" s="2">
        <f t="shared" si="24"/>
        <v>47440.379120000005</v>
      </c>
      <c r="H1432" s="2">
        <f t="shared" si="27"/>
        <v>0.15999999999985448</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31143.75</v>
      </c>
      <c r="E1434" s="1">
        <v>0</v>
      </c>
      <c r="F1434" s="1">
        <v>0</v>
      </c>
      <c r="G1434" s="2">
        <f t="shared" si="24"/>
        <v>8471.1</v>
      </c>
      <c r="H1434" s="2">
        <f t="shared" si="27"/>
        <v>0.25</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11155141</v>
      </c>
      <c r="D1435" s="13">
        <f>'RAS-funkcijski'!E141</f>
        <v>9532553.9000000004</v>
      </c>
      <c r="E1435" s="13">
        <v>0</v>
      </c>
      <c r="F1435" s="13">
        <v>0</v>
      </c>
      <c r="G1435" s="14">
        <f t="shared" si="24"/>
        <v>4140174.0856000008</v>
      </c>
      <c r="H1435" s="14">
        <f t="shared" si="27"/>
        <v>9.999999962747097E-2</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249206.38</v>
      </c>
      <c r="D1480" s="6"/>
      <c r="E1480" s="6">
        <v>0</v>
      </c>
      <c r="F1480" s="6">
        <v>0</v>
      </c>
      <c r="G1480" s="7">
        <f t="shared" ref="G1480:G1580" si="34">B1480/1000*C1480</f>
        <v>249.20638</v>
      </c>
      <c r="H1480" s="7">
        <f t="shared" ref="H1480:H1580" si="35">ABS(C1480-ROUND(C1480,0))</f>
        <v>0.38000000000465661</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9340012.9900000002</v>
      </c>
      <c r="D1481" s="1">
        <v>0</v>
      </c>
      <c r="E1481" s="1">
        <v>0</v>
      </c>
      <c r="F1481" s="1">
        <v>0</v>
      </c>
      <c r="G1481" s="2">
        <f t="shared" si="34"/>
        <v>18680.025980000002</v>
      </c>
      <c r="H1481" s="2">
        <f t="shared" si="35"/>
        <v>9.9999997764825821E-3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7978400.1500000004</v>
      </c>
      <c r="D1483" s="1">
        <v>0</v>
      </c>
      <c r="E1483" s="1">
        <v>0</v>
      </c>
      <c r="F1483" s="1">
        <v>0</v>
      </c>
      <c r="G1483" s="2">
        <f t="shared" si="34"/>
        <v>31913.600600000002</v>
      </c>
      <c r="H1483" s="2">
        <f t="shared" si="35"/>
        <v>0.15000000037252903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1119777.48</v>
      </c>
      <c r="D1484" s="1">
        <v>0</v>
      </c>
      <c r="E1484" s="1">
        <v>0</v>
      </c>
      <c r="F1484" s="1">
        <v>0</v>
      </c>
      <c r="G1484" s="2">
        <f t="shared" si="34"/>
        <v>5598.8873999999996</v>
      </c>
      <c r="H1484" s="2">
        <f t="shared" si="35"/>
        <v>0.47999999998137355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5319456.75</v>
      </c>
      <c r="D1485" s="1">
        <v>0</v>
      </c>
      <c r="E1485" s="1">
        <v>0</v>
      </c>
      <c r="F1485" s="1">
        <v>0</v>
      </c>
      <c r="G1485" s="2">
        <f t="shared" si="34"/>
        <v>31916.7405</v>
      </c>
      <c r="H1485" s="2">
        <f t="shared" si="35"/>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15894.35</v>
      </c>
      <c r="D1486" s="1">
        <v>0</v>
      </c>
      <c r="E1486" s="1">
        <v>0</v>
      </c>
      <c r="F1486" s="1">
        <v>0</v>
      </c>
      <c r="G1486" s="2">
        <f t="shared" si="34"/>
        <v>111.26045000000001</v>
      </c>
      <c r="H1486" s="2">
        <f t="shared" si="35"/>
        <v>0.3500000000003638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238852.24</v>
      </c>
      <c r="D1487" s="1">
        <v>0</v>
      </c>
      <c r="E1487" s="1">
        <v>0</v>
      </c>
      <c r="F1487" s="1">
        <v>0</v>
      </c>
      <c r="G1487" s="2">
        <f t="shared" si="34"/>
        <v>1910.81792</v>
      </c>
      <c r="H1487" s="2">
        <f t="shared" si="35"/>
        <v>0.23999999999068677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560150.66</v>
      </c>
      <c r="D1489" s="1">
        <v>0</v>
      </c>
      <c r="E1489" s="1">
        <v>0</v>
      </c>
      <c r="F1489" s="1">
        <v>0</v>
      </c>
      <c r="G1489" s="2">
        <f t="shared" si="34"/>
        <v>5601.5066000000006</v>
      </c>
      <c r="H1489" s="2">
        <f t="shared" si="35"/>
        <v>0.33999999996740371</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724268.67</v>
      </c>
      <c r="D1491" s="1">
        <v>0</v>
      </c>
      <c r="E1491" s="1">
        <v>0</v>
      </c>
      <c r="F1491" s="1">
        <v>0</v>
      </c>
      <c r="G1491" s="2">
        <f t="shared" si="34"/>
        <v>8691.224040000001</v>
      </c>
      <c r="H1491" s="2">
        <f t="shared" si="35"/>
        <v>0.32999999995809048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1361612.84</v>
      </c>
      <c r="D1492" s="1">
        <v>0</v>
      </c>
      <c r="E1492" s="1">
        <v>0</v>
      </c>
      <c r="F1492" s="1">
        <v>0</v>
      </c>
      <c r="G1492" s="2">
        <f t="shared" si="34"/>
        <v>17700.966919999999</v>
      </c>
      <c r="H1492" s="2">
        <f t="shared" si="35"/>
        <v>0.15999999991618097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8862941.3200000003</v>
      </c>
      <c r="D1499" s="1">
        <v>0</v>
      </c>
      <c r="E1499" s="1">
        <v>0</v>
      </c>
      <c r="F1499" s="1">
        <v>0</v>
      </c>
      <c r="G1499" s="2">
        <f t="shared" si="34"/>
        <v>177258.82640000002</v>
      </c>
      <c r="H1499" s="2">
        <f t="shared" si="35"/>
        <v>0.32000000029802322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7639200.8500000006</v>
      </c>
      <c r="D1501" s="1">
        <v>0</v>
      </c>
      <c r="E1501" s="1">
        <v>0</v>
      </c>
      <c r="F1501" s="1">
        <v>0</v>
      </c>
      <c r="G1501" s="2">
        <f t="shared" si="34"/>
        <v>168062.41870000001</v>
      </c>
      <c r="H1501" s="2">
        <f t="shared" si="35"/>
        <v>0.14999999944120646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1052960</v>
      </c>
      <c r="D1502" s="1">
        <v>0</v>
      </c>
      <c r="E1502" s="1">
        <v>0</v>
      </c>
      <c r="F1502" s="1">
        <v>0</v>
      </c>
      <c r="G1502" s="2">
        <f t="shared" si="34"/>
        <v>24218.079999999998</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5324069.1900000004</v>
      </c>
      <c r="D1503" s="1">
        <v>0</v>
      </c>
      <c r="E1503" s="1">
        <v>0</v>
      </c>
      <c r="F1503" s="1">
        <v>0</v>
      </c>
      <c r="G1503" s="2">
        <f t="shared" si="34"/>
        <v>127777.66056000002</v>
      </c>
      <c r="H1503" s="2">
        <f t="shared" si="35"/>
        <v>0.19000000040978193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14940.93</v>
      </c>
      <c r="D1504" s="1">
        <v>0</v>
      </c>
      <c r="E1504" s="1">
        <v>0</v>
      </c>
      <c r="F1504" s="1">
        <v>0</v>
      </c>
      <c r="G1504" s="2">
        <f t="shared" si="34"/>
        <v>373.52325000000002</v>
      </c>
      <c r="H1504" s="2">
        <f t="shared" si="35"/>
        <v>6.9999999999708962E-2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238852.24</v>
      </c>
      <c r="D1505" s="1">
        <v>0</v>
      </c>
      <c r="E1505" s="1">
        <v>0</v>
      </c>
      <c r="F1505" s="1">
        <v>0</v>
      </c>
      <c r="G1505" s="2">
        <f t="shared" si="34"/>
        <v>6210.1582399999998</v>
      </c>
      <c r="H1505" s="2">
        <f t="shared" si="35"/>
        <v>0.23999999999068677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560664.71</v>
      </c>
      <c r="D1507" s="1">
        <v>0</v>
      </c>
      <c r="E1507" s="1">
        <v>0</v>
      </c>
      <c r="F1507" s="1">
        <v>0</v>
      </c>
      <c r="G1507" s="2">
        <f t="shared" si="34"/>
        <v>15698.611879999999</v>
      </c>
      <c r="H1507" s="2">
        <f t="shared" si="35"/>
        <v>0.2900000000372529</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447713.78</v>
      </c>
      <c r="D1509" s="1">
        <v>0</v>
      </c>
      <c r="E1509" s="1">
        <v>0</v>
      </c>
      <c r="F1509" s="1">
        <v>0</v>
      </c>
      <c r="G1509" s="2">
        <f t="shared" si="34"/>
        <v>13431.413399999999</v>
      </c>
      <c r="H1509" s="2">
        <f t="shared" si="35"/>
        <v>0.21999999997206032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1223740.47</v>
      </c>
      <c r="D1510" s="1">
        <v>0</v>
      </c>
      <c r="E1510" s="1">
        <v>0</v>
      </c>
      <c r="F1510" s="1">
        <v>0</v>
      </c>
      <c r="G1510" s="2">
        <f t="shared" si="34"/>
        <v>37935.954570000002</v>
      </c>
      <c r="H1510" s="2">
        <f t="shared" si="35"/>
        <v>0.46999999997206032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726278.05000000075</v>
      </c>
      <c r="D1517" s="1">
        <v>0</v>
      </c>
      <c r="E1517" s="1">
        <v>0</v>
      </c>
      <c r="F1517" s="1">
        <v>0</v>
      </c>
      <c r="G1517" s="2">
        <f t="shared" si="34"/>
        <v>27598.565900000027</v>
      </c>
      <c r="H1517" s="2">
        <f t="shared" si="35"/>
        <v>5.000000074505806E-2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302</v>
      </c>
      <c r="D1518" s="1">
        <v>0</v>
      </c>
      <c r="E1518" s="1">
        <v>0</v>
      </c>
      <c r="F1518" s="1">
        <v>0</v>
      </c>
      <c r="G1518" s="2">
        <f t="shared" si="34"/>
        <v>11.778</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302</v>
      </c>
      <c r="D1524" s="1">
        <v>0</v>
      </c>
      <c r="E1524" s="1">
        <v>0</v>
      </c>
      <c r="F1524" s="1">
        <v>0</v>
      </c>
      <c r="G1524" s="2">
        <f t="shared" si="34"/>
        <v>13.59</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302</v>
      </c>
      <c r="D1530" s="1">
        <v>0</v>
      </c>
      <c r="E1530" s="1">
        <v>0</v>
      </c>
      <c r="F1530" s="1">
        <v>0</v>
      </c>
      <c r="G1530" s="2">
        <f t="shared" si="34"/>
        <v>15.401999999999999</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302</v>
      </c>
      <c r="D1531" s="1">
        <v>0</v>
      </c>
      <c r="E1531" s="1">
        <v>0</v>
      </c>
      <c r="F1531" s="1">
        <v>0</v>
      </c>
      <c r="G1531" s="2">
        <f t="shared" si="34"/>
        <v>15.703999999999999</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725976.05</v>
      </c>
      <c r="D1576" s="1">
        <v>0</v>
      </c>
      <c r="E1576" s="1">
        <v>0</v>
      </c>
      <c r="F1576" s="1">
        <v>0</v>
      </c>
      <c r="G1576" s="2">
        <f t="shared" si="34"/>
        <v>70419.676850000003</v>
      </c>
      <c r="H1576" s="2">
        <f t="shared" si="35"/>
        <v>5.0000000046566129E-2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587367.61</v>
      </c>
      <c r="D1578" s="1">
        <v>0</v>
      </c>
      <c r="E1578" s="1">
        <v>0</v>
      </c>
      <c r="F1578" s="1">
        <v>0</v>
      </c>
      <c r="G1578" s="2">
        <f t="shared" si="34"/>
        <v>58149.393390000005</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138608.44</v>
      </c>
      <c r="D1579" s="1">
        <v>0</v>
      </c>
      <c r="E1579" s="1">
        <v>0</v>
      </c>
      <c r="F1579" s="1">
        <v>0</v>
      </c>
      <c r="G1579" s="2">
        <f t="shared" si="34"/>
        <v>13860.844000000001</v>
      </c>
      <c r="H1579" s="2">
        <f t="shared" si="35"/>
        <v>0.44000000000232831</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7" t="s">
        <v>22</v>
      </c>
      <c r="B2" s="338"/>
      <c r="C2" s="338"/>
      <c r="D2" s="338"/>
      <c r="E2" s="338"/>
      <c r="F2" s="338"/>
      <c r="G2" s="338"/>
      <c r="H2" s="338"/>
      <c r="I2" s="33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39" t="s">
        <v>24</v>
      </c>
      <c r="B4" s="340"/>
      <c r="C4" s="340"/>
      <c r="D4" s="340"/>
      <c r="E4" s="340"/>
      <c r="F4" s="340"/>
      <c r="G4" s="340"/>
      <c r="H4" s="340"/>
      <c r="I4" s="34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35669</v>
      </c>
      <c r="H6" s="19" t="s">
        <v>26</v>
      </c>
      <c r="I6" s="20" t="s">
        <v>27</v>
      </c>
      <c r="J6" s="4"/>
      <c r="L6" s="4"/>
      <c r="M6" s="4"/>
      <c r="N6" s="4"/>
      <c r="O6" s="4"/>
      <c r="P6" s="4"/>
      <c r="Q6" s="4"/>
      <c r="R6" s="4"/>
      <c r="S6" s="4"/>
      <c r="T6" s="4"/>
      <c r="U6" s="4"/>
      <c r="V6" s="4"/>
      <c r="W6" s="4"/>
      <c r="X6" s="4"/>
    </row>
    <row r="7" spans="1:24" ht="15" customHeight="1" x14ac:dyDescent="0.2">
      <c r="B7" s="21"/>
      <c r="C7" s="22"/>
      <c r="D7" s="23"/>
      <c r="E7" s="341" t="s">
        <v>28</v>
      </c>
      <c r="F7" s="344" t="s">
        <v>29</v>
      </c>
      <c r="G7" s="34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42"/>
      <c r="F8" s="333" t="s">
        <v>32</v>
      </c>
      <c r="G8" s="334"/>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2"/>
      <c r="F9" s="335" t="s">
        <v>33</v>
      </c>
      <c r="G9" s="336"/>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42"/>
      <c r="F10" s="333" t="s">
        <v>36</v>
      </c>
      <c r="G10" s="334"/>
      <c r="H10" s="26" t="str">
        <f t="array" ref="H10">IF(OR(SUMPRODUCT(--('P-VRIO'!D8:E21&lt;&gt;""))&lt;&gt;0,SUMPRODUCT(--('P-VRIO'!D24:E29&lt;&gt;""))&lt;&gt;0,SUMPRODUCT(--('P-VRIO'!D31:E37&lt;&gt;""))&lt;&gt;0,SUMPRODUCT(--('P-VRIO'!D40:E43&lt;&gt;""))&lt;&gt;0,SUMPRODUCT(--('P-VRIO'!D45:E48&lt;&gt;""))&lt;&gt;0),"DA","NE")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3"/>
      <c r="F11" s="346" t="s">
        <v>37</v>
      </c>
      <c r="G11" s="34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27" t="s">
        <v>41</v>
      </c>
      <c r="C15" s="328"/>
      <c r="D15" s="328"/>
      <c r="E15" s="328"/>
      <c r="F15" s="329"/>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30" t="s">
        <v>29</v>
      </c>
      <c r="B16" s="326" t="str">
        <f>'PR-RAS'!B6</f>
        <v xml:space="preserve">PRIHODI POSLOVANJA (šifre 61+62+63+64+65+66+67+68) </v>
      </c>
      <c r="C16" s="322"/>
      <c r="D16" s="322"/>
      <c r="E16" s="322"/>
      <c r="F16" s="323"/>
      <c r="G16" s="34" t="str">
        <f>'PR-RAS'!C6</f>
        <v>6</v>
      </c>
      <c r="H16" s="172">
        <f>'PR-RAS'!D6</f>
        <v>17640947</v>
      </c>
      <c r="I16" s="172">
        <f>'PR-RAS'!E6</f>
        <v>10772838.060000002</v>
      </c>
      <c r="J16" s="4"/>
      <c r="K16" s="4"/>
      <c r="L16" s="4"/>
      <c r="M16" s="4"/>
      <c r="N16" s="4"/>
      <c r="O16" s="4"/>
      <c r="P16" s="4"/>
      <c r="Q16" s="4"/>
      <c r="R16" s="4"/>
      <c r="S16" s="4"/>
      <c r="T16" s="4"/>
      <c r="U16" s="4"/>
      <c r="V16" s="4"/>
      <c r="W16" s="4"/>
      <c r="X16" s="4"/>
    </row>
    <row r="17" spans="1:24" ht="12.75" customHeight="1" x14ac:dyDescent="0.2">
      <c r="A17" s="331"/>
      <c r="B17" s="315" t="str">
        <f>'PR-RAS'!B151</f>
        <v xml:space="preserve">RASHODI POSLOVANJA (šifre 31+32+34+35+36+37+38) </v>
      </c>
      <c r="C17" s="316"/>
      <c r="D17" s="316"/>
      <c r="E17" s="316"/>
      <c r="F17" s="317"/>
      <c r="G17" s="35" t="str">
        <f>'PR-RAS'!C151</f>
        <v>3</v>
      </c>
      <c r="H17" s="172">
        <f>'PR-RAS'!D151</f>
        <v>9805573</v>
      </c>
      <c r="I17" s="172">
        <f>'PR-RAS'!E151</f>
        <v>9477130.9900000002</v>
      </c>
      <c r="J17" s="4"/>
      <c r="K17" s="4"/>
      <c r="L17" s="4"/>
      <c r="M17" s="4"/>
      <c r="N17" s="4"/>
      <c r="O17" s="4"/>
      <c r="P17" s="4"/>
      <c r="Q17" s="4"/>
      <c r="R17" s="4"/>
      <c r="S17" s="4"/>
      <c r="T17" s="4"/>
      <c r="U17" s="4"/>
      <c r="V17" s="4"/>
      <c r="W17" s="4"/>
      <c r="X17" s="4"/>
    </row>
    <row r="18" spans="1:24" ht="12.75" customHeight="1" x14ac:dyDescent="0.2">
      <c r="A18" s="331"/>
      <c r="B18" s="315" t="str">
        <f>'PR-RAS'!B645</f>
        <v>Višak prihoda i primitaka raspoloživ u sljedećem razdoblju (šifre X005 + '9221-9222' - Y005 - '9222-9221')</v>
      </c>
      <c r="C18" s="316"/>
      <c r="D18" s="316"/>
      <c r="E18" s="316"/>
      <c r="F18" s="317"/>
      <c r="G18" s="35" t="str">
        <f>'PR-RAS'!C645</f>
        <v>X006</v>
      </c>
      <c r="H18" s="172">
        <f>'PR-RAS'!D645</f>
        <v>2495030</v>
      </c>
      <c r="I18" s="172">
        <f>'PR-RAS'!E645</f>
        <v>2632779.2900000024</v>
      </c>
      <c r="J18" s="4"/>
      <c r="K18" s="4"/>
      <c r="L18" s="4"/>
      <c r="M18" s="4"/>
      <c r="N18" s="4"/>
      <c r="O18" s="4"/>
      <c r="P18" s="4"/>
      <c r="Q18" s="4"/>
      <c r="R18" s="4"/>
      <c r="S18" s="4"/>
      <c r="T18" s="4"/>
      <c r="U18" s="4"/>
      <c r="V18" s="4"/>
      <c r="W18" s="4"/>
      <c r="X18" s="4"/>
    </row>
    <row r="19" spans="1:24" ht="12.75" customHeight="1" x14ac:dyDescent="0.2">
      <c r="A19" s="332"/>
      <c r="B19" s="318" t="str">
        <f>'PR-RAS'!B646</f>
        <v>Manjak prihoda i primitaka za pokriće u sljedećem razdoblju (šifre Y005 + '9222-9221' - X005 - '9221-9222' )</v>
      </c>
      <c r="C19" s="319"/>
      <c r="D19" s="319"/>
      <c r="E19" s="319"/>
      <c r="F19" s="320"/>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30" t="s">
        <v>32</v>
      </c>
      <c r="B20" s="326" t="str">
        <f>BILANCA!B7</f>
        <v>Nefinancijska imovina (šifre 01+02+03+04+05+06)</v>
      </c>
      <c r="C20" s="322"/>
      <c r="D20" s="322"/>
      <c r="E20" s="322"/>
      <c r="F20" s="323"/>
      <c r="G20" s="159" t="str">
        <f>BILANCA!C7</f>
        <v>B002</v>
      </c>
      <c r="H20" s="174">
        <f>BILANCA!D7</f>
        <v>32221319</v>
      </c>
      <c r="I20" s="175">
        <f>BILANCA!E7</f>
        <v>32040332.970000003</v>
      </c>
      <c r="J20" s="4"/>
      <c r="K20" s="4"/>
      <c r="L20" s="4"/>
      <c r="M20" s="4"/>
      <c r="N20" s="4"/>
      <c r="O20" s="4"/>
      <c r="P20" s="4"/>
      <c r="Q20" s="4"/>
      <c r="R20" s="4"/>
      <c r="S20" s="4"/>
      <c r="T20" s="4"/>
      <c r="U20" s="4"/>
      <c r="V20" s="4"/>
      <c r="W20" s="4"/>
      <c r="X20" s="4"/>
    </row>
    <row r="21" spans="1:24" ht="12.75" customHeight="1" x14ac:dyDescent="0.2">
      <c r="A21" s="331"/>
      <c r="B21" s="315" t="str">
        <f>BILANCA!B68</f>
        <v>Financijska imovina (šifre 11+12+13+14+15+16+17+19)</v>
      </c>
      <c r="C21" s="316"/>
      <c r="D21" s="316"/>
      <c r="E21" s="316"/>
      <c r="F21" s="317"/>
      <c r="G21" s="160" t="str">
        <f>BILANCA!C68</f>
        <v>1</v>
      </c>
      <c r="H21" s="176">
        <f>BILANCA!D68</f>
        <v>3163701</v>
      </c>
      <c r="I21" s="177">
        <f>BILANCA!E68</f>
        <v>3902210.0800000005</v>
      </c>
      <c r="J21" s="4"/>
      <c r="K21" s="4"/>
      <c r="L21" s="4"/>
      <c r="M21" s="4"/>
      <c r="N21" s="4"/>
      <c r="O21" s="4"/>
      <c r="P21" s="4"/>
      <c r="Q21" s="4"/>
      <c r="R21" s="4"/>
      <c r="S21" s="4"/>
      <c r="T21" s="4"/>
      <c r="U21" s="4"/>
      <c r="V21" s="4"/>
      <c r="W21" s="4"/>
      <c r="X21" s="4"/>
    </row>
    <row r="22" spans="1:24" ht="12.75" customHeight="1" x14ac:dyDescent="0.2">
      <c r="A22" s="331"/>
      <c r="B22" s="315" t="str">
        <f>BILANCA!B176</f>
        <v xml:space="preserve">Obveze (šifre 23+24+25+26+29) </v>
      </c>
      <c r="C22" s="316"/>
      <c r="D22" s="316"/>
      <c r="E22" s="316"/>
      <c r="F22" s="317"/>
      <c r="G22" s="160" t="str">
        <f>BILANCA!C176</f>
        <v>2</v>
      </c>
      <c r="H22" s="176">
        <f>BILANCA!D176</f>
        <v>249206</v>
      </c>
      <c r="I22" s="177">
        <f>BILANCA!E176</f>
        <v>726278.05</v>
      </c>
      <c r="J22" s="4"/>
      <c r="K22" s="4"/>
      <c r="L22" s="4"/>
      <c r="M22" s="4"/>
      <c r="N22" s="4"/>
      <c r="O22" s="4"/>
      <c r="P22" s="4"/>
      <c r="Q22" s="4"/>
      <c r="R22" s="4"/>
      <c r="S22" s="4"/>
      <c r="T22" s="4"/>
      <c r="U22" s="4"/>
      <c r="V22" s="4"/>
      <c r="W22" s="4"/>
      <c r="X22" s="4"/>
    </row>
    <row r="23" spans="1:24" ht="12.75" customHeight="1" x14ac:dyDescent="0.2">
      <c r="A23" s="332"/>
      <c r="B23" s="318" t="str">
        <f>BILANCA!B237</f>
        <v>Vlastiti izvori (šifre 91 + 922 - 93 + 96 do 98)</v>
      </c>
      <c r="C23" s="319"/>
      <c r="D23" s="319"/>
      <c r="E23" s="319"/>
      <c r="F23" s="320"/>
      <c r="G23" s="161" t="str">
        <f>BILANCA!C237</f>
        <v>9</v>
      </c>
      <c r="H23" s="178">
        <f>BILANCA!D237</f>
        <v>35135814</v>
      </c>
      <c r="I23" s="179">
        <f>BILANCA!E237</f>
        <v>35216265</v>
      </c>
      <c r="J23" s="4"/>
      <c r="K23" s="4"/>
      <c r="L23" s="4"/>
      <c r="M23" s="4"/>
      <c r="N23" s="4"/>
      <c r="O23" s="4"/>
      <c r="P23" s="4"/>
      <c r="Q23" s="4"/>
      <c r="R23" s="4"/>
      <c r="S23" s="4"/>
      <c r="T23" s="4"/>
      <c r="U23" s="4"/>
      <c r="V23" s="4"/>
      <c r="W23" s="4"/>
      <c r="X23" s="4"/>
    </row>
    <row r="24" spans="1:24" ht="12.75" customHeight="1" x14ac:dyDescent="0.2">
      <c r="A24" s="330" t="s">
        <v>45</v>
      </c>
      <c r="B24" s="326" t="str">
        <f>'RAS-funkcijski'!B5</f>
        <v>Opće javne usluge (šifre 011+012+013+014 do 018)</v>
      </c>
      <c r="C24" s="322"/>
      <c r="D24" s="322"/>
      <c r="E24" s="322"/>
      <c r="F24" s="323"/>
      <c r="G24" s="159" t="str">
        <f>'RAS-funkcijski'!C5</f>
        <v>01</v>
      </c>
      <c r="H24" s="174">
        <f>'RAS-funkcijski'!D5</f>
        <v>3635584</v>
      </c>
      <c r="I24" s="175">
        <f>'RAS-funkcijski'!E5</f>
        <v>2531601.1</v>
      </c>
      <c r="J24" s="4"/>
      <c r="K24" s="4"/>
      <c r="L24" s="4"/>
      <c r="M24" s="4"/>
      <c r="N24" s="4"/>
      <c r="O24" s="4"/>
      <c r="P24" s="4"/>
      <c r="Q24" s="4"/>
      <c r="R24" s="4"/>
      <c r="S24" s="4"/>
      <c r="T24" s="4"/>
      <c r="U24" s="4"/>
      <c r="V24" s="4"/>
      <c r="W24" s="4"/>
      <c r="X24" s="4"/>
    </row>
    <row r="25" spans="1:24" ht="12.75" customHeight="1" x14ac:dyDescent="0.2">
      <c r="A25" s="331"/>
      <c r="B25" s="315" t="str">
        <f>'RAS-funkcijski'!B35</f>
        <v>Ekonomski poslovi (šifre 041+042+043+044+045+046+047+048+049)</v>
      </c>
      <c r="C25" s="316"/>
      <c r="D25" s="316"/>
      <c r="E25" s="316"/>
      <c r="F25" s="317"/>
      <c r="G25" s="160" t="str">
        <f>'RAS-funkcijski'!C35</f>
        <v>04</v>
      </c>
      <c r="H25" s="176">
        <f>'RAS-funkcijski'!D35</f>
        <v>4032967</v>
      </c>
      <c r="I25" s="177">
        <f>'RAS-funkcijski'!E35</f>
        <v>3357306.48</v>
      </c>
      <c r="J25" s="4"/>
      <c r="K25" s="4"/>
      <c r="L25" s="4"/>
      <c r="M25" s="4"/>
      <c r="N25" s="4"/>
      <c r="O25" s="4"/>
      <c r="P25" s="4"/>
      <c r="Q25" s="4"/>
      <c r="R25" s="4"/>
      <c r="S25" s="4"/>
      <c r="T25" s="4"/>
      <c r="U25" s="4"/>
      <c r="V25" s="4"/>
      <c r="W25" s="4"/>
      <c r="X25" s="4"/>
    </row>
    <row r="26" spans="1:24" ht="12.75" customHeight="1" x14ac:dyDescent="0.2">
      <c r="A26" s="331"/>
      <c r="B26" s="315" t="str">
        <f>'RAS-funkcijski'!B88</f>
        <v>Rashodi vezani za stanovanje i kom. pogodnosti koji nisu drugdje svrstani</v>
      </c>
      <c r="C26" s="316"/>
      <c r="D26" s="316"/>
      <c r="E26" s="316"/>
      <c r="F26" s="317"/>
      <c r="G26" s="160" t="str">
        <f>'RAS-funkcijski'!C88</f>
        <v>066</v>
      </c>
      <c r="H26" s="176">
        <f>'RAS-funkcijski'!D88</f>
        <v>0</v>
      </c>
      <c r="I26" s="177">
        <f>'RAS-funkcijski'!E88</f>
        <v>229025.38</v>
      </c>
      <c r="J26" s="4"/>
      <c r="K26" s="4"/>
      <c r="L26" s="4"/>
      <c r="M26" s="4"/>
      <c r="N26" s="4"/>
      <c r="O26" s="4"/>
      <c r="P26" s="4"/>
      <c r="Q26" s="4"/>
      <c r="R26" s="4"/>
      <c r="S26" s="4"/>
      <c r="T26" s="4"/>
      <c r="U26" s="4"/>
      <c r="V26" s="4"/>
      <c r="W26" s="4"/>
      <c r="X26" s="4"/>
    </row>
    <row r="27" spans="1:24" ht="12.75" customHeight="1" x14ac:dyDescent="0.2">
      <c r="A27" s="331"/>
      <c r="B27" s="315" t="str">
        <f>'RAS-funkcijski'!B114</f>
        <v>Obrazovanje (šifre 091+092+093+094+095+096+097+098)</v>
      </c>
      <c r="C27" s="316"/>
      <c r="D27" s="316"/>
      <c r="E27" s="316"/>
      <c r="F27" s="317"/>
      <c r="G27" s="160" t="str">
        <f>'RAS-funkcijski'!C114</f>
        <v>09</v>
      </c>
      <c r="H27" s="176">
        <f>'RAS-funkcijski'!D114</f>
        <v>282380</v>
      </c>
      <c r="I27" s="177">
        <f>'RAS-funkcijski'!E114</f>
        <v>448850.66000000003</v>
      </c>
      <c r="J27" s="4"/>
      <c r="K27" s="4"/>
      <c r="L27" s="4"/>
      <c r="M27" s="4"/>
      <c r="N27" s="4"/>
      <c r="O27" s="4"/>
      <c r="P27" s="4"/>
      <c r="Q27" s="4"/>
      <c r="R27" s="4"/>
      <c r="S27" s="4"/>
      <c r="T27" s="4"/>
      <c r="U27" s="4"/>
      <c r="V27" s="4"/>
      <c r="W27" s="4"/>
      <c r="X27" s="4"/>
    </row>
    <row r="28" spans="1:24" ht="12.75" customHeight="1" x14ac:dyDescent="0.2">
      <c r="A28" s="332"/>
      <c r="B28" s="318" t="str">
        <f>'RAS-funkcijski'!B141</f>
        <v>Kontrolni zbroj (šifre 01+02+03+04+05+06+07+08+09+10)</v>
      </c>
      <c r="C28" s="319"/>
      <c r="D28" s="319"/>
      <c r="E28" s="319"/>
      <c r="F28" s="320"/>
      <c r="G28" s="161" t="str">
        <f>'RAS-funkcijski'!C141</f>
        <v>R1</v>
      </c>
      <c r="H28" s="180">
        <f>'RAS-funkcijski'!D141</f>
        <v>11155141</v>
      </c>
      <c r="I28" s="181">
        <f>'RAS-funkcijski'!E141</f>
        <v>9532553.9000000004</v>
      </c>
      <c r="J28" s="4"/>
      <c r="K28" s="4"/>
      <c r="L28" s="4"/>
      <c r="M28" s="4"/>
      <c r="N28" s="4"/>
      <c r="O28" s="4"/>
      <c r="P28" s="4"/>
      <c r="Q28" s="4"/>
      <c r="R28" s="4"/>
      <c r="S28" s="4"/>
      <c r="T28" s="4"/>
      <c r="U28" s="4"/>
      <c r="V28" s="4"/>
      <c r="W28" s="4"/>
      <c r="X28" s="4"/>
    </row>
    <row r="29" spans="1:24" ht="12.75" customHeight="1" x14ac:dyDescent="0.2">
      <c r="A29" s="330" t="s">
        <v>36</v>
      </c>
      <c r="B29" s="321" t="str">
        <f>'P-VRIO'!B5</f>
        <v>Promjene u vrijednosti i obujmu imovine (šifre 91511+91512)</v>
      </c>
      <c r="C29" s="322"/>
      <c r="D29" s="322"/>
      <c r="E29" s="322"/>
      <c r="F29" s="323"/>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31"/>
      <c r="B30" s="324" t="str">
        <f>'P-VRIO'!B22</f>
        <v>Promjene u obujmu imovine (šifre P016+P023)</v>
      </c>
      <c r="C30" s="316"/>
      <c r="D30" s="316"/>
      <c r="E30" s="316"/>
      <c r="F30" s="317"/>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31"/>
      <c r="B31" s="324" t="str">
        <f>'P-VRIO'!B38</f>
        <v>Promjene u vrijednosti (revalorizacija) i obujmu obveza (šifre 91521+91522)</v>
      </c>
      <c r="C31" s="316"/>
      <c r="D31" s="316"/>
      <c r="E31" s="316"/>
      <c r="F31" s="317"/>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2"/>
      <c r="B32" s="325" t="str">
        <f>'P-VRIO'!B44</f>
        <v>Promjene u obujmu obveza (šifre P035 do P038)</v>
      </c>
      <c r="C32" s="319"/>
      <c r="D32" s="319"/>
      <c r="E32" s="319"/>
      <c r="F32" s="320"/>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30" t="s">
        <v>37</v>
      </c>
      <c r="B33" s="326" t="str">
        <f>OBVEZE!B5</f>
        <v>Stanje obveza 1. siječnja (=stanju obveza iz Izvještaja o obvezama na 31. prosinca prethodne godine)</v>
      </c>
      <c r="C33" s="322"/>
      <c r="D33" s="322"/>
      <c r="E33" s="322"/>
      <c r="F33" s="323"/>
      <c r="G33" s="159" t="str">
        <f>OBVEZE!C5</f>
        <v>V001</v>
      </c>
      <c r="H33" s="182" t="s">
        <v>46</v>
      </c>
      <c r="I33" s="183">
        <f>OBVEZE!D5</f>
        <v>249206.38</v>
      </c>
      <c r="J33" s="4"/>
      <c r="K33" s="4"/>
      <c r="L33" s="4"/>
      <c r="M33" s="4"/>
      <c r="N33" s="4"/>
      <c r="O33" s="4"/>
      <c r="P33" s="4"/>
      <c r="Q33" s="4"/>
      <c r="R33" s="4"/>
      <c r="S33" s="4"/>
      <c r="T33" s="4"/>
      <c r="U33" s="4"/>
      <c r="V33" s="4"/>
      <c r="W33" s="4"/>
      <c r="X33" s="4"/>
    </row>
    <row r="34" spans="1:24" ht="12.75" customHeight="1" x14ac:dyDescent="0.2">
      <c r="A34" s="331"/>
      <c r="B34" s="315" t="str">
        <f>OBVEZE!B42</f>
        <v>Stanje obveza na kraju izvještajnog razdoblja (šifre V001+V002-V004) i (šifre V007+V009)</v>
      </c>
      <c r="C34" s="316"/>
      <c r="D34" s="316"/>
      <c r="E34" s="316"/>
      <c r="F34" s="317"/>
      <c r="G34" s="160" t="str">
        <f>OBVEZE!C42</f>
        <v>V006</v>
      </c>
      <c r="H34" s="176" t="s">
        <v>46</v>
      </c>
      <c r="I34" s="177">
        <f>OBVEZE!D42</f>
        <v>726278.05000000075</v>
      </c>
      <c r="J34" s="4"/>
      <c r="K34" s="4"/>
      <c r="L34" s="4"/>
      <c r="M34" s="4"/>
      <c r="N34" s="4"/>
      <c r="O34" s="4"/>
      <c r="P34" s="4"/>
      <c r="Q34" s="4"/>
      <c r="R34" s="4"/>
      <c r="S34" s="4"/>
      <c r="T34" s="4"/>
      <c r="U34" s="4"/>
      <c r="V34" s="4"/>
      <c r="W34" s="4"/>
      <c r="X34" s="4"/>
    </row>
    <row r="35" spans="1:24" ht="12.75" customHeight="1" x14ac:dyDescent="0.2">
      <c r="A35" s="331"/>
      <c r="B35" s="315" t="str">
        <f>OBVEZE!B43</f>
        <v>Stanje dospjelih obveza na kraju izvještajnog razdoblja (šifre V008+D23+D24 + 'D dio 25,26')</v>
      </c>
      <c r="C35" s="316"/>
      <c r="D35" s="316"/>
      <c r="E35" s="316"/>
      <c r="F35" s="317"/>
      <c r="G35" s="160" t="str">
        <f>OBVEZE!C43</f>
        <v>V007</v>
      </c>
      <c r="H35" s="176" t="s">
        <v>46</v>
      </c>
      <c r="I35" s="177">
        <f>OBVEZE!D43</f>
        <v>302</v>
      </c>
      <c r="J35" s="4"/>
      <c r="K35" s="4"/>
      <c r="L35" s="4"/>
      <c r="M35" s="4"/>
      <c r="N35" s="4"/>
      <c r="O35" s="4"/>
      <c r="P35" s="4"/>
      <c r="Q35" s="4"/>
      <c r="R35" s="4"/>
      <c r="S35" s="4"/>
      <c r="T35" s="4"/>
      <c r="U35" s="4"/>
      <c r="V35" s="4"/>
      <c r="W35" s="4"/>
      <c r="X35" s="4"/>
    </row>
    <row r="36" spans="1:24" ht="12.75" customHeight="1" x14ac:dyDescent="0.2">
      <c r="A36" s="332"/>
      <c r="B36" s="318" t="str">
        <f>OBVEZE!B101</f>
        <v>Stanje nedospjelih obveza na kraju izvještajnog razdoblja (šifre V010 + ND23 + ND24 + 'ND dio 25,26')</v>
      </c>
      <c r="C36" s="319"/>
      <c r="D36" s="319"/>
      <c r="E36" s="319"/>
      <c r="F36" s="320"/>
      <c r="G36" s="161" t="str">
        <f>OBVEZE!C101</f>
        <v>V009</v>
      </c>
      <c r="H36" s="180" t="s">
        <v>46</v>
      </c>
      <c r="I36" s="181">
        <f>OBVEZE!D101</f>
        <v>725976.05</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4" t="s">
        <v>47</v>
      </c>
      <c r="I39" s="314"/>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uP6oOafQKgKLXZ6CWLFM8l6wZ9vwm12RjdKnD6E3sOjsuHOk9p+p2o/7ofcKKF9m872HJbrv8ny6jQtoq/Zm8w==" saltValue="ak41u2Bdn5Hl7aPDoHwk3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709" zoomScaleNormal="100" workbookViewId="0">
      <selection activeCell="E720" sqref="E720"/>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2" t="s">
        <v>48</v>
      </c>
      <c r="B2" s="353"/>
      <c r="C2" s="353"/>
      <c r="D2" s="353"/>
      <c r="E2" s="353"/>
      <c r="F2" s="353"/>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4" t="s">
        <v>54</v>
      </c>
      <c r="B5" s="355"/>
      <c r="C5" s="216"/>
      <c r="D5" s="74"/>
      <c r="E5" s="74"/>
      <c r="F5" s="61"/>
    </row>
    <row r="6" spans="1:25" ht="12.75" customHeight="1" x14ac:dyDescent="0.2">
      <c r="A6" s="55">
        <v>6</v>
      </c>
      <c r="B6" s="87" t="s">
        <v>55</v>
      </c>
      <c r="C6" s="52" t="s">
        <v>56</v>
      </c>
      <c r="D6" s="53">
        <f>D7+D44+D50+D82+D106+D124+D133+D139</f>
        <v>17640947</v>
      </c>
      <c r="E6" s="53">
        <f>E7+E44+E50+E82+E106+E124+E133+E139</f>
        <v>10772838.060000002</v>
      </c>
      <c r="F6" s="54">
        <f t="shared" ref="F6:F131" si="0">IF(D6&lt;&gt;0,IF(E6/D6&gt;=100,"&gt;&gt;100",E6/D6*100),"-")</f>
        <v>61.067232161629434</v>
      </c>
    </row>
    <row r="7" spans="1:25" ht="12.75" customHeight="1" x14ac:dyDescent="0.2">
      <c r="A7" s="55">
        <v>61</v>
      </c>
      <c r="B7" s="309" t="s">
        <v>57</v>
      </c>
      <c r="C7" s="52" t="s">
        <v>58</v>
      </c>
      <c r="D7" s="53">
        <f t="shared" ref="D7:E7" si="1">D8+D17+D23+D29+D37+D40</f>
        <v>2004468</v>
      </c>
      <c r="E7" s="53">
        <f t="shared" si="1"/>
        <v>2722763.74</v>
      </c>
      <c r="F7" s="54">
        <f t="shared" si="0"/>
        <v>135.83473220824678</v>
      </c>
    </row>
    <row r="8" spans="1:25" ht="12.75" customHeight="1" x14ac:dyDescent="0.2">
      <c r="A8" s="55">
        <v>611</v>
      </c>
      <c r="B8" s="87" t="s">
        <v>59</v>
      </c>
      <c r="C8" s="52" t="s">
        <v>60</v>
      </c>
      <c r="D8" s="53">
        <f t="shared" ref="D8:E8" si="2">SUM(D9:D14)-D15-D16</f>
        <v>1783562</v>
      </c>
      <c r="E8" s="53">
        <f t="shared" si="2"/>
        <v>2403027.7800000003</v>
      </c>
      <c r="F8" s="54">
        <f t="shared" si="0"/>
        <v>134.7319453991507</v>
      </c>
    </row>
    <row r="9" spans="1:25" ht="12.75" customHeight="1" x14ac:dyDescent="0.2">
      <c r="A9" s="55">
        <v>6111</v>
      </c>
      <c r="B9" s="87" t="s">
        <v>61</v>
      </c>
      <c r="C9" s="52" t="s">
        <v>62</v>
      </c>
      <c r="D9" s="244">
        <v>1856458</v>
      </c>
      <c r="E9" s="244">
        <v>2543135.7200000002</v>
      </c>
      <c r="F9" s="54">
        <f t="shared" si="0"/>
        <v>136.98859440935374</v>
      </c>
    </row>
    <row r="10" spans="1:25" ht="12.75" customHeight="1" x14ac:dyDescent="0.2">
      <c r="A10" s="55">
        <v>6112</v>
      </c>
      <c r="B10" s="87" t="s">
        <v>63</v>
      </c>
      <c r="C10" s="52" t="s">
        <v>64</v>
      </c>
      <c r="D10" s="244">
        <v>221480</v>
      </c>
      <c r="E10" s="244">
        <v>156888.20000000001</v>
      </c>
      <c r="F10" s="54">
        <f t="shared" si="0"/>
        <v>70.836283185840713</v>
      </c>
    </row>
    <row r="11" spans="1:25" ht="12.75" customHeight="1" x14ac:dyDescent="0.2">
      <c r="A11" s="55">
        <v>6113</v>
      </c>
      <c r="B11" s="87" t="s">
        <v>65</v>
      </c>
      <c r="C11" s="52" t="s">
        <v>66</v>
      </c>
      <c r="D11" s="244">
        <v>29141</v>
      </c>
      <c r="E11" s="244">
        <v>77288.73</v>
      </c>
      <c r="F11" s="54">
        <f t="shared" si="0"/>
        <v>265.22332795717369</v>
      </c>
    </row>
    <row r="12" spans="1:25" ht="12.75" customHeight="1" x14ac:dyDescent="0.2">
      <c r="A12" s="55">
        <v>6114</v>
      </c>
      <c r="B12" s="87" t="s">
        <v>67</v>
      </c>
      <c r="C12" s="52" t="s">
        <v>68</v>
      </c>
      <c r="D12" s="244"/>
      <c r="E12" s="244">
        <v>20352.11</v>
      </c>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323517</v>
      </c>
      <c r="E15" s="244">
        <v>394636.98</v>
      </c>
      <c r="F15" s="54">
        <f t="shared" si="0"/>
        <v>121.98338263522473</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197039</v>
      </c>
      <c r="E23" s="53">
        <f t="shared" si="4"/>
        <v>291692.16000000003</v>
      </c>
      <c r="F23" s="54">
        <f t="shared" si="0"/>
        <v>148.0377793228752</v>
      </c>
    </row>
    <row r="24" spans="1:6" ht="12.75" customHeight="1" x14ac:dyDescent="0.2">
      <c r="A24" s="55">
        <v>6131</v>
      </c>
      <c r="B24" s="87" t="s">
        <v>91</v>
      </c>
      <c r="C24" s="52" t="s">
        <v>92</v>
      </c>
      <c r="D24" s="244">
        <v>30791</v>
      </c>
      <c r="E24" s="244">
        <v>36324.43</v>
      </c>
      <c r="F24" s="54">
        <f t="shared" si="0"/>
        <v>117.97093306485662</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166248</v>
      </c>
      <c r="E27" s="244">
        <v>255367.73</v>
      </c>
      <c r="F27" s="54">
        <f t="shared" si="0"/>
        <v>153.60649752177471</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23867</v>
      </c>
      <c r="E29" s="53">
        <f t="shared" si="5"/>
        <v>28043.800000000003</v>
      </c>
      <c r="F29" s="54">
        <f t="shared" si="0"/>
        <v>117.50031424142122</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21219</v>
      </c>
      <c r="E31" s="244">
        <v>26942.49</v>
      </c>
      <c r="F31" s="54">
        <f t="shared" si="0"/>
        <v>126.97342004807012</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2648</v>
      </c>
      <c r="E33" s="244">
        <v>1101.31</v>
      </c>
      <c r="F33" s="54">
        <f t="shared" si="0"/>
        <v>41.590256797583081</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12147415</v>
      </c>
      <c r="E50" s="53">
        <f>E51+E54+E59+E62+E65+E68+E71+E74+E77</f>
        <v>3869531.52</v>
      </c>
      <c r="F50" s="54">
        <f t="shared" si="0"/>
        <v>31.854773381826508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12070261</v>
      </c>
      <c r="E59" s="53">
        <f t="shared" si="12"/>
        <v>3850457.24</v>
      </c>
      <c r="F59" s="54">
        <f t="shared" si="0"/>
        <v>31.900364374888003</v>
      </c>
    </row>
    <row r="60" spans="1:6" ht="24" x14ac:dyDescent="0.2">
      <c r="A60" s="55">
        <v>6331</v>
      </c>
      <c r="B60" s="88" t="s">
        <v>163</v>
      </c>
      <c r="C60" s="52" t="s">
        <v>164</v>
      </c>
      <c r="D60" s="244">
        <v>3391284</v>
      </c>
      <c r="E60" s="244">
        <v>3150907.64</v>
      </c>
      <c r="F60" s="54">
        <f t="shared" si="0"/>
        <v>92.911936599824728</v>
      </c>
    </row>
    <row r="61" spans="1:6" ht="24" x14ac:dyDescent="0.2">
      <c r="A61" s="55">
        <v>6332</v>
      </c>
      <c r="B61" s="88" t="s">
        <v>165</v>
      </c>
      <c r="C61" s="52" t="s">
        <v>166</v>
      </c>
      <c r="D61" s="244">
        <v>8678977</v>
      </c>
      <c r="E61" s="244">
        <v>699549.6</v>
      </c>
      <c r="F61" s="54">
        <f t="shared" si="0"/>
        <v>8.0602771501756489</v>
      </c>
    </row>
    <row r="62" spans="1:6" ht="12.75" customHeight="1" x14ac:dyDescent="0.2">
      <c r="A62" s="55">
        <v>634</v>
      </c>
      <c r="B62" s="87" t="s">
        <v>167</v>
      </c>
      <c r="C62" s="52" t="s">
        <v>168</v>
      </c>
      <c r="D62" s="53">
        <f t="shared" ref="D62:E62" si="13">SUM(D63:D64)</f>
        <v>77154</v>
      </c>
      <c r="E62" s="53">
        <f t="shared" si="13"/>
        <v>13674.28</v>
      </c>
      <c r="F62" s="54">
        <f t="shared" si="0"/>
        <v>17.723358477849498</v>
      </c>
    </row>
    <row r="63" spans="1:6" ht="12.75" customHeight="1" x14ac:dyDescent="0.2">
      <c r="A63" s="55">
        <v>6341</v>
      </c>
      <c r="B63" s="87" t="s">
        <v>169</v>
      </c>
      <c r="C63" s="52" t="s">
        <v>170</v>
      </c>
      <c r="D63" s="244">
        <v>77154</v>
      </c>
      <c r="E63" s="244">
        <v>13674.28</v>
      </c>
      <c r="F63" s="54">
        <f t="shared" si="0"/>
        <v>17.723358477849498</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5400</v>
      </c>
      <c r="F68" s="54" t="str">
        <f t="shared" si="0"/>
        <v>-</v>
      </c>
    </row>
    <row r="69" spans="1:6" ht="12.75" customHeight="1" x14ac:dyDescent="0.2">
      <c r="A69" s="55" t="s">
        <v>181</v>
      </c>
      <c r="B69" s="87" t="s">
        <v>182</v>
      </c>
      <c r="C69" s="52" t="s">
        <v>181</v>
      </c>
      <c r="D69" s="244"/>
      <c r="E69" s="244">
        <v>5400</v>
      </c>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1702987</v>
      </c>
      <c r="E82" s="53">
        <f t="shared" si="19"/>
        <v>2751312.9</v>
      </c>
      <c r="F82" s="54">
        <f t="shared" si="0"/>
        <v>161.55806826476066</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1702987</v>
      </c>
      <c r="E91" s="53">
        <f t="shared" si="21"/>
        <v>2751312.9</v>
      </c>
      <c r="F91" s="54">
        <f t="shared" si="0"/>
        <v>161.55806826476066</v>
      </c>
    </row>
    <row r="92" spans="1:6" ht="12.75" customHeight="1" x14ac:dyDescent="0.2">
      <c r="A92" s="55">
        <v>6421</v>
      </c>
      <c r="B92" s="87" t="s">
        <v>227</v>
      </c>
      <c r="C92" s="52" t="s">
        <v>228</v>
      </c>
      <c r="D92" s="244">
        <v>503</v>
      </c>
      <c r="E92" s="244">
        <v>356.4</v>
      </c>
      <c r="F92" s="54">
        <f t="shared" si="0"/>
        <v>70.854870775347905</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v>1695172</v>
      </c>
      <c r="E94" s="244">
        <v>2748299.21</v>
      </c>
      <c r="F94" s="54">
        <f t="shared" si="0"/>
        <v>162.12509468065775</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7312</v>
      </c>
      <c r="E97" s="244">
        <v>2657.29</v>
      </c>
      <c r="F97" s="54">
        <f t="shared" si="0"/>
        <v>36.341493435448577</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1088207</v>
      </c>
      <c r="E106" s="53">
        <f t="shared" si="23"/>
        <v>1245538.8700000001</v>
      </c>
      <c r="F106" s="54">
        <f t="shared" si="0"/>
        <v>114.45789909456565</v>
      </c>
    </row>
    <row r="107" spans="1:6" ht="12.75" customHeight="1" x14ac:dyDescent="0.2">
      <c r="A107" s="55">
        <v>651</v>
      </c>
      <c r="B107" s="87" t="s">
        <v>257</v>
      </c>
      <c r="C107" s="52" t="s">
        <v>258</v>
      </c>
      <c r="D107" s="53">
        <f t="shared" ref="D107:E107" si="24">SUM(D108:D111)</f>
        <v>1448</v>
      </c>
      <c r="E107" s="53">
        <f t="shared" si="24"/>
        <v>926.81</v>
      </c>
      <c r="F107" s="54">
        <f t="shared" si="0"/>
        <v>64.006215469613252</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v>937</v>
      </c>
      <c r="E110" s="244">
        <v>6.14</v>
      </c>
      <c r="F110" s="54">
        <f t="shared" si="0"/>
        <v>0.65528281750266804</v>
      </c>
    </row>
    <row r="111" spans="1:6" ht="12.75" customHeight="1" x14ac:dyDescent="0.2">
      <c r="A111" s="55">
        <v>6514</v>
      </c>
      <c r="B111" s="87" t="s">
        <v>265</v>
      </c>
      <c r="C111" s="52" t="s">
        <v>266</v>
      </c>
      <c r="D111" s="244">
        <v>511</v>
      </c>
      <c r="E111" s="244">
        <v>920.67</v>
      </c>
      <c r="F111" s="54">
        <f t="shared" si="0"/>
        <v>180.17025440313111</v>
      </c>
    </row>
    <row r="112" spans="1:6" ht="12.75" customHeight="1" x14ac:dyDescent="0.2">
      <c r="A112" s="55">
        <v>652</v>
      </c>
      <c r="B112" s="87" t="s">
        <v>267</v>
      </c>
      <c r="C112" s="52" t="s">
        <v>268</v>
      </c>
      <c r="D112" s="53">
        <f t="shared" ref="D112:E112" si="25">SUM(D113:D119)</f>
        <v>464825</v>
      </c>
      <c r="E112" s="53">
        <f t="shared" si="25"/>
        <v>539160.14</v>
      </c>
      <c r="F112" s="54">
        <f t="shared" si="0"/>
        <v>115.99207013392136</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1038</v>
      </c>
      <c r="E114" s="244">
        <v>835.18</v>
      </c>
      <c r="F114" s="54">
        <f t="shared" si="0"/>
        <v>80.460500963391141</v>
      </c>
    </row>
    <row r="115" spans="1:6" ht="12.75" customHeight="1" x14ac:dyDescent="0.2">
      <c r="A115" s="55">
        <v>6524</v>
      </c>
      <c r="B115" s="87" t="s">
        <v>273</v>
      </c>
      <c r="C115" s="52" t="s">
        <v>274</v>
      </c>
      <c r="D115" s="244">
        <v>394867</v>
      </c>
      <c r="E115" s="244">
        <v>393684.11</v>
      </c>
      <c r="F115" s="54">
        <f t="shared" si="0"/>
        <v>99.700433310456432</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68920</v>
      </c>
      <c r="E117" s="244">
        <v>144640.85</v>
      </c>
      <c r="F117" s="54">
        <f t="shared" si="0"/>
        <v>209.8677452118398</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621934</v>
      </c>
      <c r="E120" s="53">
        <f t="shared" si="26"/>
        <v>705451.92</v>
      </c>
      <c r="F120" s="54">
        <f t="shared" si="0"/>
        <v>113.42874324285215</v>
      </c>
    </row>
    <row r="121" spans="1:6" ht="12.75" customHeight="1" x14ac:dyDescent="0.2">
      <c r="A121" s="55">
        <v>6531</v>
      </c>
      <c r="B121" s="87" t="s">
        <v>285</v>
      </c>
      <c r="C121" s="52" t="s">
        <v>286</v>
      </c>
      <c r="D121" s="244">
        <v>13269</v>
      </c>
      <c r="E121" s="244">
        <v>15988.32</v>
      </c>
      <c r="F121" s="54">
        <f t="shared" si="0"/>
        <v>120.49378250056522</v>
      </c>
    </row>
    <row r="122" spans="1:6" ht="12.75" customHeight="1" x14ac:dyDescent="0.2">
      <c r="A122" s="55">
        <v>6532</v>
      </c>
      <c r="B122" s="87" t="s">
        <v>287</v>
      </c>
      <c r="C122" s="52" t="s">
        <v>288</v>
      </c>
      <c r="D122" s="244">
        <v>582958</v>
      </c>
      <c r="E122" s="244">
        <v>668391.18000000005</v>
      </c>
      <c r="F122" s="54">
        <f t="shared" si="0"/>
        <v>114.65511752133088</v>
      </c>
    </row>
    <row r="123" spans="1:6" ht="12.75" customHeight="1" x14ac:dyDescent="0.2">
      <c r="A123" s="55">
        <v>6533</v>
      </c>
      <c r="B123" s="87" t="s">
        <v>289</v>
      </c>
      <c r="C123" s="52" t="s">
        <v>290</v>
      </c>
      <c r="D123" s="244">
        <v>25707</v>
      </c>
      <c r="E123" s="244">
        <v>21072.42</v>
      </c>
      <c r="F123" s="54">
        <f t="shared" si="0"/>
        <v>81.971525265491891</v>
      </c>
    </row>
    <row r="124" spans="1:6" ht="24" x14ac:dyDescent="0.2">
      <c r="A124" s="55">
        <v>66</v>
      </c>
      <c r="B124" s="233" t="s">
        <v>291</v>
      </c>
      <c r="C124" s="52" t="s">
        <v>292</v>
      </c>
      <c r="D124" s="53">
        <f t="shared" ref="D124:E124" si="27">D125+D128</f>
        <v>617109</v>
      </c>
      <c r="E124" s="53">
        <f t="shared" si="27"/>
        <v>134043.88</v>
      </c>
      <c r="F124" s="54">
        <f t="shared" si="0"/>
        <v>21.721264800869864</v>
      </c>
    </row>
    <row r="125" spans="1:6" ht="12.75" customHeight="1" x14ac:dyDescent="0.2">
      <c r="A125" s="55">
        <v>661</v>
      </c>
      <c r="B125" s="88" t="s">
        <v>293</v>
      </c>
      <c r="C125" s="52" t="s">
        <v>294</v>
      </c>
      <c r="D125" s="53">
        <f t="shared" ref="D125:E125" si="28">SUM(D126:D127)</f>
        <v>124109</v>
      </c>
      <c r="E125" s="53">
        <f t="shared" si="28"/>
        <v>131043.88</v>
      </c>
      <c r="F125" s="54">
        <f t="shared" si="0"/>
        <v>105.58773336341443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124109</v>
      </c>
      <c r="E127" s="244">
        <v>131043.88</v>
      </c>
      <c r="F127" s="54">
        <f t="shared" si="0"/>
        <v>105.58773336341443</v>
      </c>
    </row>
    <row r="128" spans="1:6" ht="24" x14ac:dyDescent="0.2">
      <c r="A128" s="55">
        <v>663</v>
      </c>
      <c r="B128" s="233" t="s">
        <v>299</v>
      </c>
      <c r="C128" s="52" t="s">
        <v>300</v>
      </c>
      <c r="D128" s="53">
        <f t="shared" ref="D128:E128" si="29">SUM(D129:D132)</f>
        <v>493000</v>
      </c>
      <c r="E128" s="53">
        <f t="shared" si="29"/>
        <v>3000</v>
      </c>
      <c r="F128" s="54">
        <f t="shared" si="0"/>
        <v>0.6085192697768762</v>
      </c>
    </row>
    <row r="129" spans="1:6" ht="12.75" customHeight="1" x14ac:dyDescent="0.2">
      <c r="A129" s="55">
        <v>6631</v>
      </c>
      <c r="B129" s="88" t="s">
        <v>301</v>
      </c>
      <c r="C129" s="52" t="s">
        <v>302</v>
      </c>
      <c r="D129" s="244"/>
      <c r="E129" s="244">
        <v>3000</v>
      </c>
      <c r="F129" s="54" t="str">
        <f t="shared" si="0"/>
        <v>-</v>
      </c>
    </row>
    <row r="130" spans="1:6" ht="12.75" customHeight="1" x14ac:dyDescent="0.2">
      <c r="A130" s="55">
        <v>6632</v>
      </c>
      <c r="B130" s="234" t="s">
        <v>303</v>
      </c>
      <c r="C130" s="52" t="s">
        <v>304</v>
      </c>
      <c r="D130" s="244">
        <v>493000</v>
      </c>
      <c r="E130" s="244"/>
      <c r="F130" s="54">
        <f t="shared" si="0"/>
        <v>0</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80761</v>
      </c>
      <c r="E139" s="53">
        <f t="shared" si="33"/>
        <v>49647.15</v>
      </c>
      <c r="F139" s="54">
        <f t="shared" si="31"/>
        <v>61.474164510097694</v>
      </c>
    </row>
    <row r="140" spans="1:6" ht="12.75" customHeight="1" x14ac:dyDescent="0.2">
      <c r="A140" s="55">
        <v>681</v>
      </c>
      <c r="B140" s="87" t="s">
        <v>323</v>
      </c>
      <c r="C140" s="52" t="s">
        <v>324</v>
      </c>
      <c r="D140" s="53">
        <f t="shared" ref="D140:E140" si="34">SUM(D141:D149)</f>
        <v>500</v>
      </c>
      <c r="E140" s="53">
        <f t="shared" si="34"/>
        <v>0</v>
      </c>
      <c r="F140" s="54">
        <f t="shared" si="31"/>
        <v>0</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v>500</v>
      </c>
      <c r="E149" s="244"/>
      <c r="F149" s="54">
        <f t="shared" si="31"/>
        <v>0</v>
      </c>
    </row>
    <row r="150" spans="1:6" ht="12.75" customHeight="1" x14ac:dyDescent="0.2">
      <c r="A150" s="55">
        <v>683</v>
      </c>
      <c r="B150" s="87" t="s">
        <v>343</v>
      </c>
      <c r="C150" s="52" t="s">
        <v>344</v>
      </c>
      <c r="D150" s="244">
        <v>80261</v>
      </c>
      <c r="E150" s="244">
        <v>49647.15</v>
      </c>
      <c r="F150" s="54">
        <f t="shared" si="31"/>
        <v>61.85712861788415</v>
      </c>
    </row>
    <row r="151" spans="1:6" ht="12.75" customHeight="1" x14ac:dyDescent="0.2">
      <c r="A151" s="55">
        <v>3</v>
      </c>
      <c r="B151" s="87" t="s">
        <v>345</v>
      </c>
      <c r="C151" s="52" t="s">
        <v>53</v>
      </c>
      <c r="D151" s="53">
        <f t="shared" ref="D151:E151" si="35">D152+D163+D196+D215+D224+D252+D263</f>
        <v>9805573</v>
      </c>
      <c r="E151" s="53">
        <f t="shared" si="35"/>
        <v>9477130.9900000002</v>
      </c>
      <c r="F151" s="54">
        <f t="shared" si="31"/>
        <v>96.650455715336577</v>
      </c>
    </row>
    <row r="152" spans="1:6" ht="12.75" customHeight="1" x14ac:dyDescent="0.2">
      <c r="A152" s="55">
        <v>31</v>
      </c>
      <c r="B152" s="87" t="s">
        <v>346</v>
      </c>
      <c r="C152" s="52" t="s">
        <v>347</v>
      </c>
      <c r="D152" s="53">
        <f t="shared" ref="D152:E152" si="36">D153+D158+D159</f>
        <v>1405432</v>
      </c>
      <c r="E152" s="53">
        <f t="shared" si="36"/>
        <v>1083601.98</v>
      </c>
      <c r="F152" s="54">
        <f t="shared" si="31"/>
        <v>77.100989588966243</v>
      </c>
    </row>
    <row r="153" spans="1:6" ht="12.75" customHeight="1" x14ac:dyDescent="0.2">
      <c r="A153" s="55">
        <v>311</v>
      </c>
      <c r="B153" s="87" t="s">
        <v>348</v>
      </c>
      <c r="C153" s="52" t="s">
        <v>349</v>
      </c>
      <c r="D153" s="53">
        <f t="shared" ref="D153:E153" si="37">SUM(D154:D157)</f>
        <v>1157223</v>
      </c>
      <c r="E153" s="53">
        <f t="shared" si="37"/>
        <v>895073.29</v>
      </c>
      <c r="F153" s="54">
        <f t="shared" si="31"/>
        <v>77.34665574396638</v>
      </c>
    </row>
    <row r="154" spans="1:6" ht="12.75" customHeight="1" x14ac:dyDescent="0.2">
      <c r="A154" s="55">
        <v>3111</v>
      </c>
      <c r="B154" s="87" t="s">
        <v>350</v>
      </c>
      <c r="C154" s="52" t="s">
        <v>351</v>
      </c>
      <c r="D154" s="244">
        <v>1157223</v>
      </c>
      <c r="E154" s="244">
        <v>895073.29</v>
      </c>
      <c r="F154" s="54">
        <f t="shared" si="31"/>
        <v>77.34665574396638</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57267</v>
      </c>
      <c r="E158" s="244">
        <v>40841.96</v>
      </c>
      <c r="F158" s="54">
        <f t="shared" si="31"/>
        <v>71.318490579216657</v>
      </c>
    </row>
    <row r="159" spans="1:6" ht="12.75" customHeight="1" x14ac:dyDescent="0.2">
      <c r="A159" s="55">
        <v>313</v>
      </c>
      <c r="B159" s="87" t="s">
        <v>360</v>
      </c>
      <c r="C159" s="52" t="s">
        <v>361</v>
      </c>
      <c r="D159" s="53">
        <f t="shared" ref="D159:E159" si="38">SUM(D160:D162)</f>
        <v>190942</v>
      </c>
      <c r="E159" s="53">
        <f t="shared" si="38"/>
        <v>147686.73000000001</v>
      </c>
      <c r="F159" s="54">
        <f t="shared" si="31"/>
        <v>77.346382671177636</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190942</v>
      </c>
      <c r="E161" s="244">
        <v>147686.73000000001</v>
      </c>
      <c r="F161" s="54">
        <f t="shared" si="31"/>
        <v>77.346382671177636</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5660501</v>
      </c>
      <c r="E163" s="53">
        <f t="shared" si="39"/>
        <v>5168329.6499999994</v>
      </c>
      <c r="F163" s="54">
        <f t="shared" si="31"/>
        <v>91.305162740895184</v>
      </c>
    </row>
    <row r="164" spans="1:6" ht="12.75" customHeight="1" x14ac:dyDescent="0.2">
      <c r="A164" s="55">
        <v>321</v>
      </c>
      <c r="B164" s="87" t="s">
        <v>369</v>
      </c>
      <c r="C164" s="52" t="s">
        <v>370</v>
      </c>
      <c r="D164" s="53">
        <f t="shared" ref="D164:E164" si="40">SUM(D165:D168)</f>
        <v>83989</v>
      </c>
      <c r="E164" s="53">
        <f t="shared" si="40"/>
        <v>17462.59</v>
      </c>
      <c r="F164" s="54">
        <f t="shared" si="31"/>
        <v>20.7915203181369</v>
      </c>
    </row>
    <row r="165" spans="1:6" ht="12.75" customHeight="1" x14ac:dyDescent="0.2">
      <c r="A165" s="55">
        <v>3211</v>
      </c>
      <c r="B165" s="87" t="s">
        <v>371</v>
      </c>
      <c r="C165" s="52" t="s">
        <v>372</v>
      </c>
      <c r="D165" s="244">
        <v>1255</v>
      </c>
      <c r="E165" s="244">
        <v>1600.05</v>
      </c>
      <c r="F165" s="54">
        <f t="shared" si="31"/>
        <v>127.49402390438247</v>
      </c>
    </row>
    <row r="166" spans="1:6" ht="12.75" customHeight="1" x14ac:dyDescent="0.2">
      <c r="A166" s="55">
        <v>3212</v>
      </c>
      <c r="B166" s="87" t="s">
        <v>373</v>
      </c>
      <c r="C166" s="52" t="s">
        <v>374</v>
      </c>
      <c r="D166" s="244">
        <v>35140</v>
      </c>
      <c r="E166" s="244">
        <v>15062.54</v>
      </c>
      <c r="F166" s="54">
        <f t="shared" si="31"/>
        <v>42.864371087080258</v>
      </c>
    </row>
    <row r="167" spans="1:6" ht="12.75" customHeight="1" x14ac:dyDescent="0.2">
      <c r="A167" s="55">
        <v>3213</v>
      </c>
      <c r="B167" s="87" t="s">
        <v>375</v>
      </c>
      <c r="C167" s="52" t="s">
        <v>376</v>
      </c>
      <c r="D167" s="244">
        <v>47594</v>
      </c>
      <c r="E167" s="244">
        <v>800</v>
      </c>
      <c r="F167" s="54">
        <f t="shared" si="31"/>
        <v>1.6808841450603018</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577722</v>
      </c>
      <c r="E169" s="53">
        <f t="shared" si="41"/>
        <v>786921.18</v>
      </c>
      <c r="F169" s="54">
        <f t="shared" si="31"/>
        <v>136.21104614330076</v>
      </c>
    </row>
    <row r="170" spans="1:6" ht="12.75" customHeight="1" x14ac:dyDescent="0.2">
      <c r="A170" s="55">
        <v>3221</v>
      </c>
      <c r="B170" s="87" t="s">
        <v>381</v>
      </c>
      <c r="C170" s="52" t="s">
        <v>382</v>
      </c>
      <c r="D170" s="244">
        <v>77731</v>
      </c>
      <c r="E170" s="244">
        <v>52162.17</v>
      </c>
      <c r="F170" s="54">
        <f t="shared" si="31"/>
        <v>67.106006612548398</v>
      </c>
    </row>
    <row r="171" spans="1:6" ht="12.75" customHeight="1" x14ac:dyDescent="0.2">
      <c r="A171" s="55">
        <v>3222</v>
      </c>
      <c r="B171" s="87" t="s">
        <v>383</v>
      </c>
      <c r="C171" s="52" t="s">
        <v>384</v>
      </c>
      <c r="D171" s="244">
        <v>20982</v>
      </c>
      <c r="E171" s="244">
        <v>29352.21</v>
      </c>
      <c r="F171" s="54">
        <f t="shared" si="31"/>
        <v>139.89233628824707</v>
      </c>
    </row>
    <row r="172" spans="1:6" ht="12.75" customHeight="1" x14ac:dyDescent="0.2">
      <c r="A172" s="55">
        <v>3223</v>
      </c>
      <c r="B172" s="87" t="s">
        <v>385</v>
      </c>
      <c r="C172" s="52" t="s">
        <v>386</v>
      </c>
      <c r="D172" s="244">
        <v>428295</v>
      </c>
      <c r="E172" s="244">
        <v>587474.54</v>
      </c>
      <c r="F172" s="54">
        <f t="shared" si="31"/>
        <v>137.16586464936552</v>
      </c>
    </row>
    <row r="173" spans="1:6" ht="12.75" customHeight="1" x14ac:dyDescent="0.2">
      <c r="A173" s="55">
        <v>3224</v>
      </c>
      <c r="B173" s="87" t="s">
        <v>387</v>
      </c>
      <c r="C173" s="52" t="s">
        <v>388</v>
      </c>
      <c r="D173" s="244">
        <v>38878</v>
      </c>
      <c r="E173" s="244">
        <v>104334.23</v>
      </c>
      <c r="F173" s="54">
        <f t="shared" si="31"/>
        <v>268.3631616852719</v>
      </c>
    </row>
    <row r="174" spans="1:6" ht="12.75" customHeight="1" x14ac:dyDescent="0.2">
      <c r="A174" s="55">
        <v>3225</v>
      </c>
      <c r="B174" s="87" t="s">
        <v>389</v>
      </c>
      <c r="C174" s="52" t="s">
        <v>390</v>
      </c>
      <c r="D174" s="244">
        <v>7337</v>
      </c>
      <c r="E174" s="244">
        <v>11680.53</v>
      </c>
      <c r="F174" s="54">
        <f t="shared" si="31"/>
        <v>159.20035436827044</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4499</v>
      </c>
      <c r="E176" s="244">
        <v>1917.5</v>
      </c>
      <c r="F176" s="54">
        <f t="shared" si="31"/>
        <v>42.620582351633693</v>
      </c>
    </row>
    <row r="177" spans="1:6" ht="12.75" customHeight="1" x14ac:dyDescent="0.2">
      <c r="A177" s="55">
        <v>323</v>
      </c>
      <c r="B177" s="87" t="s">
        <v>395</v>
      </c>
      <c r="C177" s="52" t="s">
        <v>396</v>
      </c>
      <c r="D177" s="53">
        <f t="shared" ref="D177:E177" si="42">SUM(D178:D186)</f>
        <v>4622470</v>
      </c>
      <c r="E177" s="53">
        <f t="shared" si="42"/>
        <v>4152081.4999999995</v>
      </c>
      <c r="F177" s="54">
        <f t="shared" si="31"/>
        <v>89.823871220364865</v>
      </c>
    </row>
    <row r="178" spans="1:6" ht="12.75" customHeight="1" x14ac:dyDescent="0.2">
      <c r="A178" s="55">
        <v>3231</v>
      </c>
      <c r="B178" s="87" t="s">
        <v>397</v>
      </c>
      <c r="C178" s="52" t="s">
        <v>398</v>
      </c>
      <c r="D178" s="244">
        <v>29321</v>
      </c>
      <c r="E178" s="244">
        <v>77835.98</v>
      </c>
      <c r="F178" s="54">
        <f t="shared" si="31"/>
        <v>265.46154633198051</v>
      </c>
    </row>
    <row r="179" spans="1:6" ht="12.75" customHeight="1" x14ac:dyDescent="0.2">
      <c r="A179" s="55">
        <v>3232</v>
      </c>
      <c r="B179" s="87" t="s">
        <v>399</v>
      </c>
      <c r="C179" s="52" t="s">
        <v>400</v>
      </c>
      <c r="D179" s="244">
        <v>3486105</v>
      </c>
      <c r="E179" s="244">
        <v>2673580.84</v>
      </c>
      <c r="F179" s="54">
        <f t="shared" si="31"/>
        <v>76.692493197996043</v>
      </c>
    </row>
    <row r="180" spans="1:6" ht="12.75" customHeight="1" x14ac:dyDescent="0.2">
      <c r="A180" s="55">
        <v>3233</v>
      </c>
      <c r="B180" s="87" t="s">
        <v>401</v>
      </c>
      <c r="C180" s="52" t="s">
        <v>402</v>
      </c>
      <c r="D180" s="244">
        <v>109774</v>
      </c>
      <c r="E180" s="244">
        <v>136831.32999999999</v>
      </c>
      <c r="F180" s="54">
        <f t="shared" si="31"/>
        <v>124.64821360249239</v>
      </c>
    </row>
    <row r="181" spans="1:6" ht="12.75" customHeight="1" x14ac:dyDescent="0.2">
      <c r="A181" s="55">
        <v>3234</v>
      </c>
      <c r="B181" s="87" t="s">
        <v>403</v>
      </c>
      <c r="C181" s="52" t="s">
        <v>404</v>
      </c>
      <c r="D181" s="244">
        <v>175976</v>
      </c>
      <c r="E181" s="244">
        <v>190053.83</v>
      </c>
      <c r="F181" s="54">
        <f t="shared" si="31"/>
        <v>107.99985793517297</v>
      </c>
    </row>
    <row r="182" spans="1:6" ht="12.75" customHeight="1" x14ac:dyDescent="0.2">
      <c r="A182" s="55">
        <v>3235</v>
      </c>
      <c r="B182" s="87" t="s">
        <v>405</v>
      </c>
      <c r="C182" s="52" t="s">
        <v>406</v>
      </c>
      <c r="D182" s="244">
        <v>28960</v>
      </c>
      <c r="E182" s="244">
        <v>58360.02</v>
      </c>
      <c r="F182" s="54">
        <f t="shared" si="31"/>
        <v>201.51940607734807</v>
      </c>
    </row>
    <row r="183" spans="1:6" ht="12.75" customHeight="1" x14ac:dyDescent="0.2">
      <c r="A183" s="55">
        <v>3236</v>
      </c>
      <c r="B183" s="87" t="s">
        <v>407</v>
      </c>
      <c r="C183" s="52" t="s">
        <v>408</v>
      </c>
      <c r="D183" s="244">
        <v>178037</v>
      </c>
      <c r="E183" s="244">
        <v>273235.37</v>
      </c>
      <c r="F183" s="54">
        <f t="shared" si="31"/>
        <v>153.47111555463192</v>
      </c>
    </row>
    <row r="184" spans="1:6" ht="12.75" customHeight="1" x14ac:dyDescent="0.2">
      <c r="A184" s="55">
        <v>3237</v>
      </c>
      <c r="B184" s="87" t="s">
        <v>409</v>
      </c>
      <c r="C184" s="52" t="s">
        <v>410</v>
      </c>
      <c r="D184" s="244">
        <v>419095</v>
      </c>
      <c r="E184" s="244">
        <v>545838.56999999995</v>
      </c>
      <c r="F184" s="54">
        <f t="shared" si="31"/>
        <v>130.24220522793161</v>
      </c>
    </row>
    <row r="185" spans="1:6" ht="12.75" customHeight="1" x14ac:dyDescent="0.2">
      <c r="A185" s="55">
        <v>3238</v>
      </c>
      <c r="B185" s="87" t="s">
        <v>411</v>
      </c>
      <c r="C185" s="52" t="s">
        <v>412</v>
      </c>
      <c r="D185" s="244">
        <v>98281</v>
      </c>
      <c r="E185" s="244">
        <v>106388.78</v>
      </c>
      <c r="F185" s="54">
        <f t="shared" si="31"/>
        <v>108.24959046000752</v>
      </c>
    </row>
    <row r="186" spans="1:6" ht="12.75" customHeight="1" x14ac:dyDescent="0.2">
      <c r="A186" s="55">
        <v>3239</v>
      </c>
      <c r="B186" s="87" t="s">
        <v>413</v>
      </c>
      <c r="C186" s="52" t="s">
        <v>414</v>
      </c>
      <c r="D186" s="244">
        <v>96921</v>
      </c>
      <c r="E186" s="244">
        <v>89956.78</v>
      </c>
      <c r="F186" s="54">
        <f t="shared" si="31"/>
        <v>92.814539676643861</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376320</v>
      </c>
      <c r="E188" s="53">
        <f t="shared" si="43"/>
        <v>211864.37999999998</v>
      </c>
      <c r="F188" s="54">
        <f t="shared" si="31"/>
        <v>56.298995535714283</v>
      </c>
    </row>
    <row r="189" spans="1:6" ht="12.75" customHeight="1" x14ac:dyDescent="0.2">
      <c r="A189" s="55">
        <v>3291</v>
      </c>
      <c r="B189" s="234" t="s">
        <v>419</v>
      </c>
      <c r="C189" s="52" t="s">
        <v>420</v>
      </c>
      <c r="D189" s="244">
        <v>194024</v>
      </c>
      <c r="E189" s="244">
        <v>25755.1</v>
      </c>
      <c r="F189" s="54">
        <f t="shared" si="31"/>
        <v>13.274182575351501</v>
      </c>
    </row>
    <row r="190" spans="1:6" ht="12.75" customHeight="1" x14ac:dyDescent="0.2">
      <c r="A190" s="55">
        <v>3292</v>
      </c>
      <c r="B190" s="87" t="s">
        <v>421</v>
      </c>
      <c r="C190" s="52" t="s">
        <v>422</v>
      </c>
      <c r="D190" s="244">
        <v>6369</v>
      </c>
      <c r="E190" s="244">
        <v>8286.74</v>
      </c>
      <c r="F190" s="54">
        <f t="shared" si="31"/>
        <v>130.11053540587218</v>
      </c>
    </row>
    <row r="191" spans="1:6" ht="12.75" customHeight="1" x14ac:dyDescent="0.2">
      <c r="A191" s="55">
        <v>3293</v>
      </c>
      <c r="B191" s="87" t="s">
        <v>423</v>
      </c>
      <c r="C191" s="52" t="s">
        <v>424</v>
      </c>
      <c r="D191" s="244">
        <v>148374</v>
      </c>
      <c r="E191" s="244">
        <v>139825.35999999999</v>
      </c>
      <c r="F191" s="54">
        <f t="shared" si="31"/>
        <v>94.238451480717629</v>
      </c>
    </row>
    <row r="192" spans="1:6" ht="12.75" customHeight="1" x14ac:dyDescent="0.2">
      <c r="A192" s="55">
        <v>3294</v>
      </c>
      <c r="B192" s="87" t="s">
        <v>425</v>
      </c>
      <c r="C192" s="52" t="s">
        <v>426</v>
      </c>
      <c r="D192" s="244">
        <v>17281</v>
      </c>
      <c r="E192" s="244">
        <v>17281.12</v>
      </c>
      <c r="F192" s="54">
        <f t="shared" si="31"/>
        <v>100.00069440425901</v>
      </c>
    </row>
    <row r="193" spans="1:6" ht="12.75" customHeight="1" x14ac:dyDescent="0.2">
      <c r="A193" s="55">
        <v>3295</v>
      </c>
      <c r="B193" s="87" t="s">
        <v>427</v>
      </c>
      <c r="C193" s="52" t="s">
        <v>428</v>
      </c>
      <c r="D193" s="244">
        <v>6404</v>
      </c>
      <c r="E193" s="244">
        <v>6270.62</v>
      </c>
      <c r="F193" s="54">
        <f t="shared" si="31"/>
        <v>97.917239225484082</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3868</v>
      </c>
      <c r="E195" s="244">
        <v>14445.44</v>
      </c>
      <c r="F195" s="54">
        <f t="shared" si="31"/>
        <v>373.4601861427094</v>
      </c>
    </row>
    <row r="196" spans="1:6" ht="12.75" customHeight="1" x14ac:dyDescent="0.2">
      <c r="A196" s="55">
        <v>34</v>
      </c>
      <c r="B196" s="234" t="s">
        <v>433</v>
      </c>
      <c r="C196" s="52" t="s">
        <v>434</v>
      </c>
      <c r="D196" s="53">
        <f t="shared" ref="D196:E196" si="44">D197+D202+D210</f>
        <v>38113</v>
      </c>
      <c r="E196" s="53">
        <f t="shared" si="44"/>
        <v>15895.55</v>
      </c>
      <c r="F196" s="54">
        <f t="shared" si="31"/>
        <v>41.706373153517177</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22126</v>
      </c>
      <c r="E202" s="53">
        <f t="shared" si="46"/>
        <v>0</v>
      </c>
      <c r="F202" s="54">
        <f t="shared" si="31"/>
        <v>0</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v>22126</v>
      </c>
      <c r="E205" s="244"/>
      <c r="F205" s="54">
        <f t="shared" si="31"/>
        <v>0</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15987</v>
      </c>
      <c r="E210" s="53">
        <f t="shared" si="47"/>
        <v>15895.55</v>
      </c>
      <c r="F210" s="54">
        <f t="shared" si="31"/>
        <v>99.427972727841365</v>
      </c>
    </row>
    <row r="211" spans="1:6" ht="12.75" customHeight="1" x14ac:dyDescent="0.2">
      <c r="A211" s="55">
        <v>3431</v>
      </c>
      <c r="B211" s="234" t="s">
        <v>463</v>
      </c>
      <c r="C211" s="52" t="s">
        <v>464</v>
      </c>
      <c r="D211" s="244">
        <v>15987</v>
      </c>
      <c r="E211" s="244">
        <v>15893.97</v>
      </c>
      <c r="F211" s="54">
        <f t="shared" si="31"/>
        <v>99.418089697879523</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v>1.58</v>
      </c>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253567</v>
      </c>
      <c r="E215" s="53">
        <f t="shared" si="48"/>
        <v>237315.44</v>
      </c>
      <c r="F215" s="54">
        <f t="shared" si="31"/>
        <v>93.590822149569945</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253567</v>
      </c>
      <c r="E219" s="53">
        <f t="shared" si="50"/>
        <v>237315.44</v>
      </c>
      <c r="F219" s="54">
        <f t="shared" si="31"/>
        <v>93.590822149569945</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253567</v>
      </c>
      <c r="E222" s="244">
        <v>237315.44</v>
      </c>
      <c r="F222" s="54">
        <f t="shared" si="31"/>
        <v>93.590822149569945</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1008824</v>
      </c>
      <c r="E224" s="53">
        <f t="shared" si="51"/>
        <v>1385968.06</v>
      </c>
      <c r="F224" s="54">
        <f t="shared" ref="F224:F235" si="52">IF(D224&lt;&gt;0,IF(E224/D224&gt;=100,"&gt;&gt;100",E224/D224*100),"-")</f>
        <v>137.38452495182509</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132869</v>
      </c>
      <c r="E231" s="53">
        <f t="shared" si="55"/>
        <v>79778.13</v>
      </c>
      <c r="F231" s="54">
        <f t="shared" si="52"/>
        <v>60.042696189479869</v>
      </c>
    </row>
    <row r="232" spans="1:6" ht="12.75" customHeight="1" x14ac:dyDescent="0.2">
      <c r="A232" s="55">
        <v>3631</v>
      </c>
      <c r="B232" s="87" t="s">
        <v>505</v>
      </c>
      <c r="C232" s="52" t="s">
        <v>506</v>
      </c>
      <c r="D232" s="244">
        <v>95598</v>
      </c>
      <c r="E232" s="244">
        <v>79778.13</v>
      </c>
      <c r="F232" s="54">
        <f t="shared" si="52"/>
        <v>83.451672629134507</v>
      </c>
    </row>
    <row r="233" spans="1:6" ht="12.75" customHeight="1" x14ac:dyDescent="0.2">
      <c r="A233" s="55">
        <v>3632</v>
      </c>
      <c r="B233" s="87" t="s">
        <v>507</v>
      </c>
      <c r="C233" s="52" t="s">
        <v>508</v>
      </c>
      <c r="D233" s="244">
        <v>37271</v>
      </c>
      <c r="E233" s="244"/>
      <c r="F233" s="54">
        <f t="shared" si="52"/>
        <v>0</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875955</v>
      </c>
      <c r="E240" s="53">
        <f t="shared" si="58"/>
        <v>1306189.93</v>
      </c>
      <c r="F240" s="54">
        <f t="shared" ref="F240:F243" si="59">IF(D240&lt;&gt;0,IF(E240/D240&gt;=100,"&gt;&gt;100",E240/D240*100),"-")</f>
        <v>149.11609957132501</v>
      </c>
    </row>
    <row r="241" spans="1:6" ht="24" x14ac:dyDescent="0.2">
      <c r="A241" s="55">
        <v>3672</v>
      </c>
      <c r="B241" s="87" t="s">
        <v>523</v>
      </c>
      <c r="C241" s="52" t="s">
        <v>524</v>
      </c>
      <c r="D241" s="244">
        <v>813454</v>
      </c>
      <c r="E241" s="244">
        <v>1255746.3999999999</v>
      </c>
      <c r="F241" s="54">
        <f t="shared" si="59"/>
        <v>154.37214642745624</v>
      </c>
    </row>
    <row r="242" spans="1:6" ht="24" x14ac:dyDescent="0.2">
      <c r="A242" s="55">
        <v>3673</v>
      </c>
      <c r="B242" s="87" t="s">
        <v>525</v>
      </c>
      <c r="C242" s="52" t="s">
        <v>526</v>
      </c>
      <c r="D242" s="244">
        <v>62501</v>
      </c>
      <c r="E242" s="244">
        <v>50443.53</v>
      </c>
      <c r="F242" s="54">
        <f t="shared" si="59"/>
        <v>80.708356666293341</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670660</v>
      </c>
      <c r="E252" s="53">
        <f t="shared" si="63"/>
        <v>720677.06</v>
      </c>
      <c r="F252" s="54">
        <f t="shared" ref="F252:F258" si="64">IF(D252&lt;&gt;0,IF(E252/D252&gt;=100,"&gt;&gt;100",E252/D252*100),"-")</f>
        <v>107.45788626129485</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670660</v>
      </c>
      <c r="E259" s="53">
        <f t="shared" si="66"/>
        <v>720677.06</v>
      </c>
      <c r="F259" s="54">
        <f t="shared" ref="F259:F262" si="67">IF(D259&lt;&gt;0,IF(E259/D259&gt;=100,"&gt;&gt;100",E259/D259*100),"-")</f>
        <v>107.45788626129485</v>
      </c>
    </row>
    <row r="260" spans="1:6" ht="12.75" customHeight="1" x14ac:dyDescent="0.2">
      <c r="A260" s="55">
        <v>3721</v>
      </c>
      <c r="B260" s="87" t="s">
        <v>557</v>
      </c>
      <c r="C260" s="52" t="s">
        <v>558</v>
      </c>
      <c r="D260" s="244">
        <v>319038</v>
      </c>
      <c r="E260" s="244">
        <v>442745.59</v>
      </c>
      <c r="F260" s="54">
        <f t="shared" si="67"/>
        <v>138.77518978930411</v>
      </c>
    </row>
    <row r="261" spans="1:6" ht="12.75" customHeight="1" x14ac:dyDescent="0.2">
      <c r="A261" s="55">
        <v>3722</v>
      </c>
      <c r="B261" s="87" t="s">
        <v>559</v>
      </c>
      <c r="C261" s="52" t="s">
        <v>560</v>
      </c>
      <c r="D261" s="244">
        <v>351622</v>
      </c>
      <c r="E261" s="244">
        <v>277931.46999999997</v>
      </c>
      <c r="F261" s="54">
        <f t="shared" si="67"/>
        <v>79.042685042460363</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768476</v>
      </c>
      <c r="E263" s="53">
        <f t="shared" si="68"/>
        <v>865343.25</v>
      </c>
      <c r="F263" s="54">
        <f t="shared" ref="F263:F267" si="69">IF(D263&lt;&gt;0,IF(E263/D263&gt;=100,"&gt;&gt;100",E263/D263*100),"-")</f>
        <v>112.60511063455463</v>
      </c>
    </row>
    <row r="264" spans="1:6" ht="12.75" customHeight="1" x14ac:dyDescent="0.2">
      <c r="A264" s="55">
        <v>381</v>
      </c>
      <c r="B264" s="87" t="s">
        <v>565</v>
      </c>
      <c r="C264" s="52" t="s">
        <v>566</v>
      </c>
      <c r="D264" s="53">
        <f t="shared" ref="D264:E264" si="70">SUM(D265:D267)</f>
        <v>718476</v>
      </c>
      <c r="E264" s="53">
        <f t="shared" si="70"/>
        <v>840843.25</v>
      </c>
      <c r="F264" s="54">
        <f t="shared" si="69"/>
        <v>117.03150140018595</v>
      </c>
    </row>
    <row r="265" spans="1:6" ht="12.75" customHeight="1" x14ac:dyDescent="0.2">
      <c r="A265" s="55">
        <v>3811</v>
      </c>
      <c r="B265" s="87" t="s">
        <v>567</v>
      </c>
      <c r="C265" s="52" t="s">
        <v>568</v>
      </c>
      <c r="D265" s="244">
        <v>718476</v>
      </c>
      <c r="E265" s="244">
        <v>840843.25</v>
      </c>
      <c r="F265" s="54">
        <f t="shared" si="69"/>
        <v>117.03150140018595</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50000</v>
      </c>
      <c r="E268" s="53">
        <f t="shared" si="71"/>
        <v>24500</v>
      </c>
      <c r="F268" s="54">
        <f t="shared" ref="F268:F272" si="72">IF(D268&lt;&gt;0,IF(E268/D268&gt;=100,"&gt;&gt;100",E268/D268*100),"-")</f>
        <v>49</v>
      </c>
    </row>
    <row r="269" spans="1:6" ht="12.75" customHeight="1" x14ac:dyDescent="0.2">
      <c r="A269" s="55">
        <v>3821</v>
      </c>
      <c r="B269" s="87" t="s">
        <v>575</v>
      </c>
      <c r="C269" s="52" t="s">
        <v>576</v>
      </c>
      <c r="D269" s="244">
        <v>50000</v>
      </c>
      <c r="E269" s="244">
        <v>24500</v>
      </c>
      <c r="F269" s="54">
        <f t="shared" si="72"/>
        <v>49</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9805573</v>
      </c>
      <c r="E289" s="53">
        <f t="shared" si="79"/>
        <v>9477130.9900000002</v>
      </c>
      <c r="F289" s="54">
        <f t="shared" si="76"/>
        <v>96.650455715336577</v>
      </c>
    </row>
    <row r="290" spans="1:6" ht="12.75" customHeight="1" x14ac:dyDescent="0.2">
      <c r="A290" s="55" t="s">
        <v>606</v>
      </c>
      <c r="B290" s="87" t="s">
        <v>617</v>
      </c>
      <c r="C290" s="52" t="s">
        <v>618</v>
      </c>
      <c r="D290" s="53">
        <f>IF(D6&gt;=D289,D6-D289,0)</f>
        <v>7835374</v>
      </c>
      <c r="E290" s="53">
        <f>IF(E6&gt;=E289,E6-E289,0)</f>
        <v>1295707.0700000022</v>
      </c>
      <c r="F290" s="54">
        <f t="shared" si="76"/>
        <v>16.536633350239597</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2495029.98</v>
      </c>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347267</v>
      </c>
      <c r="E294" s="244">
        <v>492369.47</v>
      </c>
      <c r="F294" s="54">
        <f t="shared" si="76"/>
        <v>141.78412287951346</v>
      </c>
    </row>
    <row r="295" spans="1:6" ht="24" x14ac:dyDescent="0.2">
      <c r="A295" s="55">
        <v>9661</v>
      </c>
      <c r="B295" s="87" t="s">
        <v>627</v>
      </c>
      <c r="C295" s="52" t="s">
        <v>628</v>
      </c>
      <c r="D295" s="244">
        <v>50272</v>
      </c>
      <c r="E295" s="244">
        <v>50008.08</v>
      </c>
      <c r="F295" s="54">
        <f t="shared" si="76"/>
        <v>99.475015913430937</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4" t="s">
        <v>631</v>
      </c>
      <c r="B297" s="355"/>
      <c r="C297" s="221"/>
      <c r="D297" s="60"/>
      <c r="E297" s="60"/>
      <c r="F297" s="61"/>
    </row>
    <row r="298" spans="1:6" ht="12.75" customHeight="1" x14ac:dyDescent="0.2">
      <c r="A298" s="55">
        <v>7</v>
      </c>
      <c r="B298" s="87" t="s">
        <v>632</v>
      </c>
      <c r="C298" s="52" t="s">
        <v>633</v>
      </c>
      <c r="D298" s="53">
        <f t="shared" ref="D298:E298" si="80">D299+D311+D344+D348</f>
        <v>24025</v>
      </c>
      <c r="E298" s="53">
        <f t="shared" si="80"/>
        <v>203655.08000000002</v>
      </c>
      <c r="F298" s="54">
        <f t="shared" ref="F298:F418" si="81">IF(D298&lt;&gt;0,IF(E298/D298&gt;=100,"&gt;&gt;100",E298/D298*100),"-")</f>
        <v>847.67983350676377</v>
      </c>
    </row>
    <row r="299" spans="1:6" ht="12.75" customHeight="1" x14ac:dyDescent="0.2">
      <c r="A299" s="55">
        <v>71</v>
      </c>
      <c r="B299" s="87" t="s">
        <v>634</v>
      </c>
      <c r="C299" s="52" t="s">
        <v>635</v>
      </c>
      <c r="D299" s="53">
        <f t="shared" ref="D299:E299" si="82">D300+D304</f>
        <v>8437</v>
      </c>
      <c r="E299" s="53">
        <f t="shared" si="82"/>
        <v>46113.04</v>
      </c>
      <c r="F299" s="54">
        <f t="shared" si="81"/>
        <v>546.55730709967997</v>
      </c>
    </row>
    <row r="300" spans="1:6" ht="24" x14ac:dyDescent="0.2">
      <c r="A300" s="55">
        <v>711</v>
      </c>
      <c r="B300" s="87" t="s">
        <v>636</v>
      </c>
      <c r="C300" s="52" t="s">
        <v>637</v>
      </c>
      <c r="D300" s="53">
        <f t="shared" ref="D300:E300" si="83">SUM(D301:D303)</f>
        <v>0</v>
      </c>
      <c r="E300" s="53">
        <f t="shared" si="83"/>
        <v>25019.29</v>
      </c>
      <c r="F300" s="54" t="str">
        <f t="shared" si="81"/>
        <v>-</v>
      </c>
    </row>
    <row r="301" spans="1:6" ht="12.75" customHeight="1" x14ac:dyDescent="0.2">
      <c r="A301" s="55">
        <v>7111</v>
      </c>
      <c r="B301" s="87" t="s">
        <v>638</v>
      </c>
      <c r="C301" s="52" t="s">
        <v>639</v>
      </c>
      <c r="D301" s="244"/>
      <c r="E301" s="244">
        <v>25019.29</v>
      </c>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8437</v>
      </c>
      <c r="E304" s="53">
        <f t="shared" si="84"/>
        <v>21093.75</v>
      </c>
      <c r="F304" s="54">
        <f t="shared" si="81"/>
        <v>250.01481569278181</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v>8437</v>
      </c>
      <c r="E308" s="244">
        <v>21093.75</v>
      </c>
      <c r="F308" s="54">
        <f t="shared" si="81"/>
        <v>250.01481569278181</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15588</v>
      </c>
      <c r="E311" s="53">
        <f t="shared" si="85"/>
        <v>157542.04</v>
      </c>
      <c r="F311" s="54">
        <f t="shared" si="81"/>
        <v>1010.6623043366692</v>
      </c>
    </row>
    <row r="312" spans="1:6" ht="12.75" customHeight="1" x14ac:dyDescent="0.2">
      <c r="A312" s="55">
        <v>721</v>
      </c>
      <c r="B312" s="87" t="s">
        <v>660</v>
      </c>
      <c r="C312" s="52" t="s">
        <v>661</v>
      </c>
      <c r="D312" s="53">
        <f t="shared" ref="D312:E312" si="86">SUM(D313:D316)</f>
        <v>15588</v>
      </c>
      <c r="E312" s="53">
        <f t="shared" si="86"/>
        <v>157542.04</v>
      </c>
      <c r="F312" s="54">
        <f t="shared" si="81"/>
        <v>1010.6623043366692</v>
      </c>
    </row>
    <row r="313" spans="1:6" ht="12.75" customHeight="1" x14ac:dyDescent="0.2">
      <c r="A313" s="55">
        <v>7211</v>
      </c>
      <c r="B313" s="87" t="s">
        <v>662</v>
      </c>
      <c r="C313" s="52" t="s">
        <v>663</v>
      </c>
      <c r="D313" s="244">
        <v>15588</v>
      </c>
      <c r="E313" s="244">
        <v>157542.04</v>
      </c>
      <c r="F313" s="54">
        <f t="shared" si="81"/>
        <v>1010.6623043366692</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2225523</v>
      </c>
      <c r="E350" s="53">
        <f t="shared" si="95"/>
        <v>1361612.8399999999</v>
      </c>
      <c r="F350" s="54">
        <f t="shared" si="81"/>
        <v>61.181701559588461</v>
      </c>
    </row>
    <row r="351" spans="1:6" ht="12.75" customHeight="1" x14ac:dyDescent="0.2">
      <c r="A351" s="55">
        <v>41</v>
      </c>
      <c r="B351" s="87" t="s">
        <v>738</v>
      </c>
      <c r="C351" s="52" t="s">
        <v>739</v>
      </c>
      <c r="D351" s="53">
        <f t="shared" ref="D351:E351" si="96">D352+D356</f>
        <v>0</v>
      </c>
      <c r="E351" s="53">
        <f t="shared" si="96"/>
        <v>15000</v>
      </c>
      <c r="F351" s="54" t="str">
        <f t="shared" si="81"/>
        <v>-</v>
      </c>
    </row>
    <row r="352" spans="1:6" ht="12.75" customHeight="1" x14ac:dyDescent="0.2">
      <c r="A352" s="55">
        <v>411</v>
      </c>
      <c r="B352" s="87" t="s">
        <v>740</v>
      </c>
      <c r="C352" s="52" t="s">
        <v>741</v>
      </c>
      <c r="D352" s="53">
        <f t="shared" ref="D352:E352" si="97">SUM(D353:D355)</f>
        <v>0</v>
      </c>
      <c r="E352" s="53">
        <f t="shared" si="97"/>
        <v>15000</v>
      </c>
      <c r="F352" s="54" t="str">
        <f t="shared" si="81"/>
        <v>-</v>
      </c>
    </row>
    <row r="353" spans="1:6" ht="12.75" customHeight="1" x14ac:dyDescent="0.2">
      <c r="A353" s="55">
        <v>4111</v>
      </c>
      <c r="B353" s="87" t="s">
        <v>638</v>
      </c>
      <c r="C353" s="52" t="s">
        <v>742</v>
      </c>
      <c r="D353" s="244"/>
      <c r="E353" s="244">
        <v>15000</v>
      </c>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2061151</v>
      </c>
      <c r="E363" s="53">
        <f t="shared" si="99"/>
        <v>1174337.8399999999</v>
      </c>
      <c r="F363" s="54">
        <f t="shared" si="81"/>
        <v>56.974857252088754</v>
      </c>
    </row>
    <row r="364" spans="1:6" ht="12.75" customHeight="1" x14ac:dyDescent="0.2">
      <c r="A364" s="55">
        <v>421</v>
      </c>
      <c r="B364" s="87" t="s">
        <v>756</v>
      </c>
      <c r="C364" s="52" t="s">
        <v>757</v>
      </c>
      <c r="D364" s="53">
        <f t="shared" ref="D364:E364" si="100">SUM(D365:D368)</f>
        <v>1874080</v>
      </c>
      <c r="E364" s="53">
        <f t="shared" si="100"/>
        <v>689833.86</v>
      </c>
      <c r="F364" s="54">
        <f t="shared" si="81"/>
        <v>36.809200247588144</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v>849752</v>
      </c>
      <c r="E366" s="244">
        <v>51875</v>
      </c>
      <c r="F366" s="54">
        <f t="shared" si="81"/>
        <v>6.1047223189824802</v>
      </c>
    </row>
    <row r="367" spans="1:6" ht="12.75" customHeight="1" x14ac:dyDescent="0.2">
      <c r="A367" s="55">
        <v>4213</v>
      </c>
      <c r="B367" s="87" t="s">
        <v>666</v>
      </c>
      <c r="C367" s="52" t="s">
        <v>760</v>
      </c>
      <c r="D367" s="244"/>
      <c r="E367" s="244">
        <v>83712.13</v>
      </c>
      <c r="F367" s="54" t="str">
        <f t="shared" si="81"/>
        <v>-</v>
      </c>
    </row>
    <row r="368" spans="1:6" ht="12.75" customHeight="1" x14ac:dyDescent="0.2">
      <c r="A368" s="55">
        <v>4214</v>
      </c>
      <c r="B368" s="87" t="s">
        <v>668</v>
      </c>
      <c r="C368" s="52" t="s">
        <v>761</v>
      </c>
      <c r="D368" s="244">
        <v>1024328</v>
      </c>
      <c r="E368" s="244">
        <v>554246.73</v>
      </c>
      <c r="F368" s="54">
        <f t="shared" si="81"/>
        <v>54.108325653501609</v>
      </c>
    </row>
    <row r="369" spans="1:6" ht="12.75" customHeight="1" x14ac:dyDescent="0.2">
      <c r="A369" s="55">
        <v>422</v>
      </c>
      <c r="B369" s="87" t="s">
        <v>762</v>
      </c>
      <c r="C369" s="52" t="s">
        <v>763</v>
      </c>
      <c r="D369" s="53">
        <f t="shared" ref="D369:E369" si="101">SUM(D370:D377)</f>
        <v>187071</v>
      </c>
      <c r="E369" s="53">
        <f t="shared" si="101"/>
        <v>484503.98</v>
      </c>
      <c r="F369" s="54">
        <f t="shared" si="81"/>
        <v>258.99470254609213</v>
      </c>
    </row>
    <row r="370" spans="1:6" ht="12.75" customHeight="1" x14ac:dyDescent="0.2">
      <c r="A370" s="55">
        <v>4221</v>
      </c>
      <c r="B370" s="87" t="s">
        <v>672</v>
      </c>
      <c r="C370" s="52" t="s">
        <v>764</v>
      </c>
      <c r="D370" s="244">
        <v>48274</v>
      </c>
      <c r="E370" s="244">
        <v>5750</v>
      </c>
      <c r="F370" s="54">
        <f t="shared" si="81"/>
        <v>11.911173716700501</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v>42466</v>
      </c>
      <c r="E372" s="244">
        <v>80610.61</v>
      </c>
      <c r="F372" s="54">
        <f t="shared" si="81"/>
        <v>189.82388263552019</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96331</v>
      </c>
      <c r="E376" s="244">
        <v>398143.37</v>
      </c>
      <c r="F376" s="54">
        <f t="shared" si="81"/>
        <v>413.30762682833148</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164372</v>
      </c>
      <c r="E402" s="53">
        <f t="shared" si="109"/>
        <v>172275</v>
      </c>
      <c r="F402" s="54">
        <f t="shared" si="81"/>
        <v>104.80799649575354</v>
      </c>
    </row>
    <row r="403" spans="1:6" ht="12.75" customHeight="1" x14ac:dyDescent="0.2">
      <c r="A403" s="55">
        <v>451</v>
      </c>
      <c r="B403" s="87" t="s">
        <v>809</v>
      </c>
      <c r="C403" s="52" t="s">
        <v>810</v>
      </c>
      <c r="D403" s="244">
        <v>164372</v>
      </c>
      <c r="E403" s="244">
        <v>172275</v>
      </c>
      <c r="F403" s="54">
        <f t="shared" si="81"/>
        <v>104.80799649575354</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2201498</v>
      </c>
      <c r="E408" s="53">
        <f t="shared" si="111"/>
        <v>1157957.7599999998</v>
      </c>
      <c r="F408" s="54">
        <f t="shared" si="81"/>
        <v>52.598628751877122</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3138846</v>
      </c>
      <c r="E410" s="244"/>
      <c r="F410" s="54">
        <f t="shared" si="81"/>
        <v>0</v>
      </c>
    </row>
    <row r="411" spans="1:6" ht="12.75" customHeight="1" x14ac:dyDescent="0.2">
      <c r="A411" s="55">
        <v>97</v>
      </c>
      <c r="B411" s="87" t="s">
        <v>825</v>
      </c>
      <c r="C411" s="52" t="s">
        <v>826</v>
      </c>
      <c r="D411" s="244">
        <v>22198</v>
      </c>
      <c r="E411" s="244">
        <v>783.27</v>
      </c>
      <c r="F411" s="54">
        <f t="shared" si="81"/>
        <v>3.5285611316334808</v>
      </c>
    </row>
    <row r="412" spans="1:6" ht="12.75" customHeight="1" x14ac:dyDescent="0.2">
      <c r="A412" s="55" t="s">
        <v>606</v>
      </c>
      <c r="B412" s="87" t="s">
        <v>827</v>
      </c>
      <c r="C412" s="52" t="s">
        <v>828</v>
      </c>
      <c r="D412" s="53">
        <f>D6+D298</f>
        <v>17664972</v>
      </c>
      <c r="E412" s="53">
        <f>E6+E298</f>
        <v>10976493.140000002</v>
      </c>
      <c r="F412" s="54">
        <f t="shared" si="81"/>
        <v>62.137053712850509</v>
      </c>
    </row>
    <row r="413" spans="1:6" ht="12.75" customHeight="1" x14ac:dyDescent="0.2">
      <c r="A413" s="55" t="s">
        <v>606</v>
      </c>
      <c r="B413" s="87" t="s">
        <v>829</v>
      </c>
      <c r="C413" s="52" t="s">
        <v>830</v>
      </c>
      <c r="D413" s="53">
        <f t="shared" ref="D413:E413" si="112">D289+D350</f>
        <v>12031096</v>
      </c>
      <c r="E413" s="53">
        <f t="shared" si="112"/>
        <v>10838743.83</v>
      </c>
      <c r="F413" s="54">
        <f t="shared" si="81"/>
        <v>90.089413549688246</v>
      </c>
    </row>
    <row r="414" spans="1:6" ht="12.75" customHeight="1" x14ac:dyDescent="0.2">
      <c r="A414" s="55" t="s">
        <v>606</v>
      </c>
      <c r="B414" s="87" t="s">
        <v>831</v>
      </c>
      <c r="C414" s="52" t="s">
        <v>832</v>
      </c>
      <c r="D414" s="53">
        <f t="shared" ref="D414:E414" si="113">IF(D412&gt;=D413,D412-D413,0)</f>
        <v>5633876</v>
      </c>
      <c r="E414" s="53">
        <f t="shared" si="113"/>
        <v>137749.31000000238</v>
      </c>
      <c r="F414" s="54">
        <f t="shared" si="81"/>
        <v>2.4450184917098348</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2495029.98</v>
      </c>
      <c r="F416" s="54" t="str">
        <f t="shared" si="81"/>
        <v>-</v>
      </c>
    </row>
    <row r="417" spans="1:6" ht="12.75" customHeight="1" x14ac:dyDescent="0.2">
      <c r="A417" s="62" t="s">
        <v>835</v>
      </c>
      <c r="B417" s="87" t="s">
        <v>838</v>
      </c>
      <c r="C417" s="63" t="s">
        <v>839</v>
      </c>
      <c r="D417" s="53">
        <f t="shared" ref="D417:E417" si="116">IF(D293-D292+D410-D409&gt;=0,D293-D292+D410-D409,0)</f>
        <v>3138846</v>
      </c>
      <c r="E417" s="53">
        <f t="shared" si="116"/>
        <v>0</v>
      </c>
      <c r="F417" s="54">
        <f t="shared" si="81"/>
        <v>0</v>
      </c>
    </row>
    <row r="418" spans="1:6" ht="12.75" customHeight="1" x14ac:dyDescent="0.2">
      <c r="A418" s="57" t="s">
        <v>840</v>
      </c>
      <c r="B418" s="235" t="s">
        <v>841</v>
      </c>
      <c r="C418" s="58" t="s">
        <v>842</v>
      </c>
      <c r="D418" s="64">
        <f t="shared" ref="D418:E418" si="117">D294+D411</f>
        <v>369465</v>
      </c>
      <c r="E418" s="64">
        <f t="shared" si="117"/>
        <v>493152.74</v>
      </c>
      <c r="F418" s="59">
        <f t="shared" si="81"/>
        <v>133.47752561135695</v>
      </c>
    </row>
    <row r="419" spans="1:6" s="77" customFormat="1" ht="20.100000000000001" customHeight="1" x14ac:dyDescent="0.2">
      <c r="A419" s="354" t="s">
        <v>843</v>
      </c>
      <c r="B419" s="355"/>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17664972</v>
      </c>
      <c r="E639" s="53">
        <f t="shared" si="180"/>
        <v>10976493.140000002</v>
      </c>
      <c r="F639" s="54">
        <f t="shared" si="119"/>
        <v>62.137053712850509</v>
      </c>
    </row>
    <row r="640" spans="1:6" ht="12.75" customHeight="1" x14ac:dyDescent="0.2">
      <c r="A640" s="55" t="s">
        <v>606</v>
      </c>
      <c r="B640" s="87" t="s">
        <v>1275</v>
      </c>
      <c r="C640" s="52" t="s">
        <v>1276</v>
      </c>
      <c r="D640" s="53">
        <f t="shared" ref="D640:E640" si="181">D413+D528</f>
        <v>12031096</v>
      </c>
      <c r="E640" s="53">
        <f t="shared" si="181"/>
        <v>10838743.83</v>
      </c>
      <c r="F640" s="54">
        <f t="shared" si="119"/>
        <v>90.089413549688246</v>
      </c>
    </row>
    <row r="641" spans="1:6" ht="12.75" customHeight="1" x14ac:dyDescent="0.2">
      <c r="A641" s="55" t="s">
        <v>606</v>
      </c>
      <c r="B641" s="87" t="s">
        <v>1277</v>
      </c>
      <c r="C641" s="52" t="s">
        <v>1278</v>
      </c>
      <c r="D641" s="53">
        <f t="shared" ref="D641:E641" si="182">IF(D639&gt;=D640,D639-D640,0)</f>
        <v>5633876</v>
      </c>
      <c r="E641" s="53">
        <f t="shared" si="182"/>
        <v>137749.31000000238</v>
      </c>
      <c r="F641" s="54">
        <f t="shared" si="119"/>
        <v>2.4450184917098348</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2495029.98</v>
      </c>
      <c r="F643" s="54" t="str">
        <f t="shared" si="119"/>
        <v>-</v>
      </c>
    </row>
    <row r="644" spans="1:6" ht="24" x14ac:dyDescent="0.2">
      <c r="A644" s="62" t="s">
        <v>1283</v>
      </c>
      <c r="B644" s="87" t="s">
        <v>1284</v>
      </c>
      <c r="C644" s="63" t="s">
        <v>1283</v>
      </c>
      <c r="D644" s="53">
        <f t="shared" ref="D644:E644" si="185">IF(D417-D416+D638-D637&gt;=0,D417-D416+D638-D637,0)</f>
        <v>3138846</v>
      </c>
      <c r="E644" s="53">
        <f t="shared" si="185"/>
        <v>0</v>
      </c>
      <c r="F644" s="54">
        <f t="shared" si="119"/>
        <v>0</v>
      </c>
    </row>
    <row r="645" spans="1:6" ht="24" x14ac:dyDescent="0.2">
      <c r="A645" s="55" t="s">
        <v>606</v>
      </c>
      <c r="B645" s="87" t="s">
        <v>1285</v>
      </c>
      <c r="C645" s="52" t="s">
        <v>1286</v>
      </c>
      <c r="D645" s="53">
        <f t="shared" ref="D645:E645" si="186">IF(D641+D643-D642-D644&gt;=0,D641+D643-D642-D644,0)</f>
        <v>2495030</v>
      </c>
      <c r="E645" s="53">
        <f t="shared" si="186"/>
        <v>2632779.2900000024</v>
      </c>
      <c r="F645" s="54">
        <f t="shared" si="119"/>
        <v>105.52094724311942</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84183</v>
      </c>
      <c r="E647" s="245">
        <v>96570.15</v>
      </c>
      <c r="F647" s="59">
        <f t="shared" si="119"/>
        <v>114.71455044367627</v>
      </c>
    </row>
    <row r="648" spans="1:6" s="77" customFormat="1" ht="20.100000000000001" customHeight="1" x14ac:dyDescent="0.2">
      <c r="A648" s="354" t="s">
        <v>1291</v>
      </c>
      <c r="B648" s="355"/>
      <c r="C648" s="221"/>
      <c r="D648" s="60"/>
      <c r="E648" s="60"/>
      <c r="F648" s="61"/>
    </row>
    <row r="649" spans="1:6" ht="12.75" customHeight="1" x14ac:dyDescent="0.2">
      <c r="A649" s="55">
        <v>11</v>
      </c>
      <c r="B649" s="87" t="s">
        <v>1292</v>
      </c>
      <c r="C649" s="52" t="s">
        <v>1293</v>
      </c>
      <c r="D649" s="244">
        <v>2515117</v>
      </c>
      <c r="E649" s="244">
        <v>2531000.63</v>
      </c>
      <c r="F649" s="54">
        <f t="shared" ref="F649:F724" si="188">IF(D649&lt;&gt;0,IF(E649/D649&gt;=100,"&gt;&gt;100",E649/D649*100),"-")</f>
        <v>100.63152648564659</v>
      </c>
    </row>
    <row r="650" spans="1:6" ht="12.75" customHeight="1" x14ac:dyDescent="0.2">
      <c r="A650" s="55" t="s">
        <v>1294</v>
      </c>
      <c r="B650" s="87" t="s">
        <v>1295</v>
      </c>
      <c r="C650" s="52" t="s">
        <v>1294</v>
      </c>
      <c r="D650" s="244">
        <v>19240484</v>
      </c>
      <c r="E650" s="244">
        <v>11890184.33</v>
      </c>
      <c r="F650" s="54">
        <f t="shared" si="188"/>
        <v>61.79774027514069</v>
      </c>
    </row>
    <row r="651" spans="1:6" ht="12.75" customHeight="1" x14ac:dyDescent="0.2">
      <c r="A651" s="55" t="s">
        <v>1296</v>
      </c>
      <c r="B651" s="87" t="s">
        <v>1297</v>
      </c>
      <c r="C651" s="52" t="s">
        <v>1296</v>
      </c>
      <c r="D651" s="244">
        <v>19224600</v>
      </c>
      <c r="E651" s="244">
        <v>11213590.220000001</v>
      </c>
      <c r="F651" s="54">
        <f t="shared" si="188"/>
        <v>58.329381209492006</v>
      </c>
    </row>
    <row r="652" spans="1:6" ht="24" x14ac:dyDescent="0.2">
      <c r="A652" s="55">
        <v>11</v>
      </c>
      <c r="B652" s="87" t="s">
        <v>1298</v>
      </c>
      <c r="C652" s="52" t="s">
        <v>1299</v>
      </c>
      <c r="D652" s="53">
        <f t="shared" ref="D652:E652" si="189">+D649+D650-D651</f>
        <v>2531001</v>
      </c>
      <c r="E652" s="53">
        <f t="shared" si="189"/>
        <v>3207594.74</v>
      </c>
      <c r="F652" s="54">
        <f t="shared" si="188"/>
        <v>126.73225889677641</v>
      </c>
    </row>
    <row r="653" spans="1:6" ht="24" x14ac:dyDescent="0.2">
      <c r="A653" s="55" t="s">
        <v>606</v>
      </c>
      <c r="B653" s="87" t="s">
        <v>1300</v>
      </c>
      <c r="C653" s="52" t="s">
        <v>1301</v>
      </c>
      <c r="D653" s="266">
        <v>11</v>
      </c>
      <c r="E653" s="266">
        <v>8</v>
      </c>
      <c r="F653" s="54">
        <f t="shared" si="188"/>
        <v>72.727272727272734</v>
      </c>
    </row>
    <row r="654" spans="1:6" ht="24" x14ac:dyDescent="0.2">
      <c r="A654" s="55" t="s">
        <v>606</v>
      </c>
      <c r="B654" s="87" t="s">
        <v>1302</v>
      </c>
      <c r="C654" s="52" t="s">
        <v>1303</v>
      </c>
      <c r="D654" s="266"/>
      <c r="E654" s="266"/>
      <c r="F654" s="54" t="str">
        <f t="shared" si="188"/>
        <v>-</v>
      </c>
    </row>
    <row r="655" spans="1:6" ht="12.75" customHeight="1" x14ac:dyDescent="0.2">
      <c r="A655" s="55" t="s">
        <v>606</v>
      </c>
      <c r="B655" s="87" t="s">
        <v>1304</v>
      </c>
      <c r="C655" s="52" t="s">
        <v>1305</v>
      </c>
      <c r="D655" s="266">
        <v>11</v>
      </c>
      <c r="E655" s="266">
        <v>8</v>
      </c>
      <c r="F655" s="54">
        <f t="shared" si="188"/>
        <v>72.727272727272734</v>
      </c>
    </row>
    <row r="656" spans="1:6" ht="12.75" customHeight="1" x14ac:dyDescent="0.2">
      <c r="A656" s="55" t="s">
        <v>606</v>
      </c>
      <c r="B656" s="87" t="s">
        <v>1306</v>
      </c>
      <c r="C656" s="52" t="s">
        <v>1307</v>
      </c>
      <c r="D656" s="266"/>
      <c r="E656" s="266"/>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v>1040</v>
      </c>
      <c r="E658" s="244">
        <v>1060</v>
      </c>
      <c r="F658" s="54">
        <f t="shared" si="188"/>
        <v>101.92307692307692</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2648</v>
      </c>
      <c r="E660" s="244">
        <v>1101.31</v>
      </c>
      <c r="F660" s="54">
        <f t="shared" si="188"/>
        <v>41.590256797583081</v>
      </c>
    </row>
    <row r="661" spans="1:6" ht="12.75" customHeight="1" x14ac:dyDescent="0.2">
      <c r="A661" s="55">
        <v>63311</v>
      </c>
      <c r="B661" s="87" t="s">
        <v>1317</v>
      </c>
      <c r="C661" s="52" t="s">
        <v>1318</v>
      </c>
      <c r="D661" s="244">
        <v>3270622</v>
      </c>
      <c r="E661" s="244">
        <v>3137907.64</v>
      </c>
      <c r="F661" s="54">
        <f t="shared" si="188"/>
        <v>95.942228725912088</v>
      </c>
    </row>
    <row r="662" spans="1:6" ht="12.75" customHeight="1" x14ac:dyDescent="0.2">
      <c r="A662" s="55">
        <v>63312</v>
      </c>
      <c r="B662" s="87" t="s">
        <v>1319</v>
      </c>
      <c r="C662" s="52" t="s">
        <v>1320</v>
      </c>
      <c r="D662" s="244">
        <v>102712</v>
      </c>
      <c r="E662" s="244">
        <v>13000</v>
      </c>
      <c r="F662" s="54">
        <f t="shared" si="188"/>
        <v>12.656748967988159</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v>17950</v>
      </c>
      <c r="E664" s="244"/>
      <c r="F664" s="54">
        <f t="shared" si="188"/>
        <v>0</v>
      </c>
    </row>
    <row r="665" spans="1:6" ht="12.75" customHeight="1" x14ac:dyDescent="0.2">
      <c r="A665" s="55">
        <v>63321</v>
      </c>
      <c r="B665" s="87" t="s">
        <v>1325</v>
      </c>
      <c r="C665" s="52" t="s">
        <v>1326</v>
      </c>
      <c r="D665" s="244">
        <v>8646262</v>
      </c>
      <c r="E665" s="244">
        <v>699549.6</v>
      </c>
      <c r="F665" s="54">
        <f t="shared" si="188"/>
        <v>8.0907749499147723</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v>32715</v>
      </c>
      <c r="E667" s="244"/>
      <c r="F667" s="54">
        <f t="shared" si="188"/>
        <v>0</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77154</v>
      </c>
      <c r="E669" s="244">
        <v>13674.28</v>
      </c>
      <c r="F669" s="54">
        <f t="shared" si="188"/>
        <v>17.723358477849498</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v>5400</v>
      </c>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12764</v>
      </c>
      <c r="E716" s="244"/>
      <c r="F716" s="54">
        <f t="shared" si="188"/>
        <v>0</v>
      </c>
    </row>
    <row r="717" spans="1:6" ht="12.75" customHeight="1" x14ac:dyDescent="0.2">
      <c r="A717" s="55">
        <v>31215</v>
      </c>
      <c r="B717" s="87" t="s">
        <v>1411</v>
      </c>
      <c r="C717" s="52" t="s">
        <v>1412</v>
      </c>
      <c r="D717" s="244">
        <v>3703</v>
      </c>
      <c r="E717" s="244">
        <v>3702.86</v>
      </c>
      <c r="F717" s="54">
        <f t="shared" si="188"/>
        <v>99.996219281663528</v>
      </c>
    </row>
    <row r="718" spans="1:6" ht="12.75" customHeight="1" x14ac:dyDescent="0.2">
      <c r="A718" s="55">
        <v>32121</v>
      </c>
      <c r="B718" s="87" t="s">
        <v>1413</v>
      </c>
      <c r="C718" s="52" t="s">
        <v>1414</v>
      </c>
      <c r="D718" s="244">
        <v>35140</v>
      </c>
      <c r="E718" s="244">
        <v>15062.54</v>
      </c>
      <c r="F718" s="54">
        <f t="shared" si="188"/>
        <v>42.864371087080258</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670</v>
      </c>
      <c r="E720" s="244"/>
      <c r="F720" s="54">
        <f t="shared" si="188"/>
        <v>0</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4479</v>
      </c>
      <c r="E722" s="244">
        <v>1866.32</v>
      </c>
      <c r="F722" s="54">
        <f t="shared" si="188"/>
        <v>41.668229515516856</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31118</v>
      </c>
      <c r="E725" s="244">
        <v>25755.1</v>
      </c>
      <c r="F725" s="54">
        <f t="shared" ref="F725:F979" si="190">IF(D725&lt;&gt;0,IF(E725/D725&gt;=100,"&gt;&gt;100",E725/D725*100),"-")</f>
        <v>82.7659232598496</v>
      </c>
    </row>
    <row r="726" spans="1:6" ht="12.75" customHeight="1" x14ac:dyDescent="0.2">
      <c r="A726" s="55" t="s">
        <v>1429</v>
      </c>
      <c r="B726" s="87" t="s">
        <v>1430</v>
      </c>
      <c r="C726" s="52" t="s">
        <v>1429</v>
      </c>
      <c r="D726" s="244">
        <v>1504</v>
      </c>
      <c r="E726" s="244">
        <v>1804.3</v>
      </c>
      <c r="F726" s="54">
        <f t="shared" si="190"/>
        <v>119.96675531914893</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22126</v>
      </c>
      <c r="E742" s="244"/>
      <c r="F742" s="54">
        <f t="shared" si="190"/>
        <v>0</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105525</v>
      </c>
      <c r="E759" s="244">
        <v>113551.01</v>
      </c>
      <c r="F759" s="54">
        <f t="shared" si="190"/>
        <v>107.60579009713338</v>
      </c>
    </row>
    <row r="760" spans="1:6" ht="12.75" customHeight="1" x14ac:dyDescent="0.2">
      <c r="A760" s="55">
        <v>35232</v>
      </c>
      <c r="B760" s="87" t="s">
        <v>1497</v>
      </c>
      <c r="C760" s="52" t="s">
        <v>1498</v>
      </c>
      <c r="D760" s="244">
        <v>148042</v>
      </c>
      <c r="E760" s="244">
        <v>123764.43</v>
      </c>
      <c r="F760" s="54">
        <f t="shared" si="190"/>
        <v>83.600890287891275</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v>95598</v>
      </c>
      <c r="E764" s="244">
        <v>79778.13</v>
      </c>
      <c r="F764" s="54">
        <f t="shared" si="190"/>
        <v>83.451672629134507</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37271</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204038</v>
      </c>
      <c r="E816" s="244">
        <v>337745.59</v>
      </c>
      <c r="F816" s="54">
        <f t="shared" si="190"/>
        <v>165.53072956998207</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115000</v>
      </c>
      <c r="E821" s="244">
        <v>105000</v>
      </c>
      <c r="F821" s="54">
        <f t="shared" si="190"/>
        <v>91.304347826086953</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v>67015</v>
      </c>
      <c r="E824" s="244">
        <v>80856.2</v>
      </c>
      <c r="F824" s="54">
        <f t="shared" si="190"/>
        <v>120.6538834589271</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v>10221</v>
      </c>
      <c r="E827" s="244">
        <v>8741.76</v>
      </c>
      <c r="F827" s="54">
        <f t="shared" si="190"/>
        <v>85.52744349867919</v>
      </c>
    </row>
    <row r="828" spans="1:6" ht="12.75" customHeight="1" x14ac:dyDescent="0.2">
      <c r="A828" s="55" t="s">
        <v>1632</v>
      </c>
      <c r="B828" s="87" t="s">
        <v>1633</v>
      </c>
      <c r="C828" s="52" t="s">
        <v>1632</v>
      </c>
      <c r="D828" s="244">
        <v>274386</v>
      </c>
      <c r="E828" s="244">
        <v>188333.51</v>
      </c>
      <c r="F828" s="54">
        <f t="shared" si="190"/>
        <v>68.638163025810357</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50" t="s">
        <v>1942</v>
      </c>
      <c r="B983" s="351"/>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8"/>
      <c r="E994" s="349"/>
      <c r="F994" s="73"/>
    </row>
    <row r="995" spans="1:6" ht="15" customHeight="1" x14ac:dyDescent="0.2">
      <c r="A995" s="190"/>
      <c r="B995" s="213"/>
      <c r="C995" s="223"/>
      <c r="D995" s="348"/>
      <c r="E995" s="349"/>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172" workbookViewId="0">
      <selection activeCell="D272" sqref="D272"/>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8"/>
      <c r="B1" s="299"/>
      <c r="C1" s="298"/>
      <c r="D1" s="300"/>
      <c r="E1" s="300"/>
      <c r="F1" s="300"/>
    </row>
    <row r="2" spans="1:25" ht="50.1" customHeight="1" x14ac:dyDescent="0.25">
      <c r="A2" s="356" t="s">
        <v>32</v>
      </c>
      <c r="B2" s="357"/>
      <c r="C2" s="357"/>
      <c r="D2" s="357"/>
      <c r="E2" s="357"/>
      <c r="F2" s="357"/>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9" t="s">
        <v>1966</v>
      </c>
      <c r="B5" s="360"/>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35385020</v>
      </c>
      <c r="E6" s="231">
        <f t="shared" si="0"/>
        <v>35942543.050000004</v>
      </c>
      <c r="F6" s="232">
        <f t="shared" ref="F6:F260" si="1">IF(D6&gt;0,IF(E6/D6&gt;=100,"&gt;&gt;100",E6/D6*100),"-")</f>
        <v>101.57559060302921</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32221319</v>
      </c>
      <c r="E7" s="106">
        <f t="shared" si="2"/>
        <v>32040332.970000003</v>
      </c>
      <c r="F7" s="95">
        <f t="shared" si="1"/>
        <v>99.438303472306657</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1207471</v>
      </c>
      <c r="E8" s="106">
        <f>E9+E10-E11</f>
        <v>1222471.1200000001</v>
      </c>
      <c r="F8" s="95">
        <f t="shared" si="1"/>
        <v>101.24227579792809</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618888</v>
      </c>
      <c r="E9" s="249">
        <v>633888</v>
      </c>
      <c r="F9" s="95">
        <f t="shared" si="1"/>
        <v>102.42370186528096</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v>588583</v>
      </c>
      <c r="E10" s="249">
        <v>588583.12</v>
      </c>
      <c r="F10" s="95">
        <f t="shared" si="1"/>
        <v>100.00002038794868</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30924859</v>
      </c>
      <c r="E12" s="106">
        <f t="shared" si="3"/>
        <v>30676997.850000001</v>
      </c>
      <c r="F12" s="95">
        <f t="shared" si="1"/>
        <v>99.198505157291109</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29278261</v>
      </c>
      <c r="E13" s="106">
        <f t="shared" si="4"/>
        <v>29015936.859999999</v>
      </c>
      <c r="F13" s="95">
        <f t="shared" si="1"/>
        <v>99.104031007852541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v>75000</v>
      </c>
      <c r="E14" s="249">
        <v>75000</v>
      </c>
      <c r="F14" s="95">
        <f t="shared" si="1"/>
        <v>100</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25514678</v>
      </c>
      <c r="E15" s="249">
        <v>26090638.41</v>
      </c>
      <c r="F15" s="95">
        <f t="shared" si="1"/>
        <v>102.25736891525732</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8115556</v>
      </c>
      <c r="E16" s="249">
        <v>8199268.3499999996</v>
      </c>
      <c r="F16" s="95">
        <f t="shared" si="1"/>
        <v>101.03150480386063</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50160521</v>
      </c>
      <c r="E17" s="249">
        <v>50350492.68</v>
      </c>
      <c r="F17" s="95">
        <f t="shared" si="1"/>
        <v>100.37872748570533</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54587494</v>
      </c>
      <c r="E18" s="249">
        <v>55699462.579999998</v>
      </c>
      <c r="F18" s="95">
        <f t="shared" si="1"/>
        <v>102.03703906979133</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1064785</v>
      </c>
      <c r="E19" s="106">
        <f t="shared" si="5"/>
        <v>1012600.8</v>
      </c>
      <c r="F19" s="95">
        <f t="shared" si="1"/>
        <v>95.099085730922212</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1188540</v>
      </c>
      <c r="E20" s="249">
        <v>1131441.4099999999</v>
      </c>
      <c r="F20" s="95">
        <f t="shared" si="1"/>
        <v>95.195905059989556</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30495</v>
      </c>
      <c r="E21" s="249">
        <v>21337.51</v>
      </c>
      <c r="F21" s="95">
        <f t="shared" si="1"/>
        <v>69.970519757337271</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266531</v>
      </c>
      <c r="E22" s="249">
        <v>307730.74</v>
      </c>
      <c r="F22" s="95">
        <f t="shared" si="1"/>
        <v>115.45776663877747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173438</v>
      </c>
      <c r="E25" s="249">
        <v>173437.67</v>
      </c>
      <c r="F25" s="95">
        <f t="shared" si="1"/>
        <v>99.999809730278272</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653190</v>
      </c>
      <c r="E26" s="249">
        <v>764535.92</v>
      </c>
      <c r="F26" s="95">
        <f t="shared" si="1"/>
        <v>117.04648264670313</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1247409</v>
      </c>
      <c r="E28" s="249">
        <v>1385882.45</v>
      </c>
      <c r="F28" s="95">
        <f t="shared" si="1"/>
        <v>111.10088591632736</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581813</v>
      </c>
      <c r="E29" s="106">
        <f t="shared" si="6"/>
        <v>648460.18999999994</v>
      </c>
      <c r="F29" s="95">
        <f t="shared" si="1"/>
        <v>111.45508780312574</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900085</v>
      </c>
      <c r="E30" s="249">
        <v>1097747.5</v>
      </c>
      <c r="F30" s="95">
        <f t="shared" si="1"/>
        <v>121.96042595977046</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318272</v>
      </c>
      <c r="E34" s="249">
        <v>449287.31</v>
      </c>
      <c r="F34" s="95">
        <f t="shared" si="1"/>
        <v>141.16457306957571</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v>132375</v>
      </c>
      <c r="E49" s="249">
        <v>132375</v>
      </c>
      <c r="F49" s="95">
        <f t="shared" si="1"/>
        <v>100</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v>132375</v>
      </c>
      <c r="E50" s="249">
        <v>132375</v>
      </c>
      <c r="F50" s="95">
        <f t="shared" si="1"/>
        <v>100</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207808</v>
      </c>
      <c r="E54" s="249">
        <v>205729.43</v>
      </c>
      <c r="F54" s="95">
        <f t="shared" si="1"/>
        <v>98.999764205420377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207808</v>
      </c>
      <c r="E55" s="249">
        <v>205729.43</v>
      </c>
      <c r="F55" s="95">
        <f t="shared" si="1"/>
        <v>98.999764205420377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88989</v>
      </c>
      <c r="E56" s="106">
        <f t="shared" si="11"/>
        <v>140864</v>
      </c>
      <c r="F56" s="95">
        <f t="shared" si="1"/>
        <v>158.29372169593995</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88989</v>
      </c>
      <c r="E57" s="249">
        <v>140864</v>
      </c>
      <c r="F57" s="95">
        <f t="shared" si="1"/>
        <v>158.29372169593995</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3163701</v>
      </c>
      <c r="E68" s="106">
        <f t="shared" si="13"/>
        <v>3902210.0800000005</v>
      </c>
      <c r="F68" s="95">
        <f t="shared" si="1"/>
        <v>123.34320089034965</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2531001</v>
      </c>
      <c r="E69" s="106">
        <f t="shared" si="14"/>
        <v>3207594.74</v>
      </c>
      <c r="F69" s="95">
        <f t="shared" si="1"/>
        <v>126.73225889677641</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2529432</v>
      </c>
      <c r="E70" s="106">
        <f t="shared" si="15"/>
        <v>3207594.74</v>
      </c>
      <c r="F70" s="95">
        <f t="shared" si="1"/>
        <v>126.81087058280278</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2529432</v>
      </c>
      <c r="E72" s="249">
        <v>3207594.74</v>
      </c>
      <c r="F72" s="95">
        <f t="shared" si="1"/>
        <v>126.81087058280278</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1569</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129053</v>
      </c>
      <c r="E78" s="106">
        <f>E79+SUM(E82:E84)-E85+E86</f>
        <v>54892.45</v>
      </c>
      <c r="F78" s="95">
        <f t="shared" si="1"/>
        <v>42.534811279086888</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v>129053</v>
      </c>
      <c r="E86" s="249">
        <v>54892.45</v>
      </c>
      <c r="F86" s="95">
        <f t="shared" si="1"/>
        <v>42.534811279086888</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50000</v>
      </c>
      <c r="E134" s="106">
        <f t="shared" si="23"/>
        <v>50000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50000</v>
      </c>
      <c r="E135" s="106">
        <f t="shared" si="24"/>
        <v>50000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50000</v>
      </c>
      <c r="E139" s="249">
        <v>50000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347266</v>
      </c>
      <c r="E146" s="106">
        <f t="shared" si="26"/>
        <v>492369.47000000009</v>
      </c>
      <c r="F146" s="95">
        <f t="shared" si="1"/>
        <v>141.78453116631059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85651</v>
      </c>
      <c r="E147" s="249">
        <v>89607.35</v>
      </c>
      <c r="F147" s="95">
        <f t="shared" si="1"/>
        <v>104.61915214066386</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8014</v>
      </c>
      <c r="E158" s="249">
        <v>8013.54</v>
      </c>
      <c r="F158" s="95">
        <f t="shared" si="1"/>
        <v>99.99426004492139</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406379</v>
      </c>
      <c r="E159" s="249">
        <v>557796.66</v>
      </c>
      <c r="F159" s="95">
        <f t="shared" si="1"/>
        <v>137.2602078355427</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v>53313</v>
      </c>
      <c r="E160" s="249">
        <v>65670.259999999995</v>
      </c>
      <c r="F160" s="95">
        <f t="shared" si="1"/>
        <v>123.17869937913828</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206091</v>
      </c>
      <c r="E163" s="249">
        <v>228718.34</v>
      </c>
      <c r="F163" s="95">
        <f t="shared" si="1"/>
        <v>110.9792955539058</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22198</v>
      </c>
      <c r="E164" s="106">
        <f t="shared" si="28"/>
        <v>783.27</v>
      </c>
      <c r="F164" s="95">
        <f t="shared" si="1"/>
        <v>3.5285611316334808</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v>21094</v>
      </c>
      <c r="E165" s="249"/>
      <c r="F165" s="95">
        <f t="shared" si="1"/>
        <v>0</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v>1104</v>
      </c>
      <c r="E166" s="249">
        <v>783.27</v>
      </c>
      <c r="F166" s="95">
        <f t="shared" si="1"/>
        <v>70.948369565217391</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84183</v>
      </c>
      <c r="E170" s="106">
        <f t="shared" si="29"/>
        <v>96570.15</v>
      </c>
      <c r="F170" s="95">
        <f t="shared" si="1"/>
        <v>114.71455044367627</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v>84183</v>
      </c>
      <c r="E171" s="249">
        <v>96570.15</v>
      </c>
      <c r="F171" s="95">
        <f t="shared" si="1"/>
        <v>114.71455044367627</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4" t="s">
        <v>2265</v>
      </c>
      <c r="B174" s="355"/>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35385020</v>
      </c>
      <c r="E175" s="106">
        <f t="shared" si="30"/>
        <v>35942543.049999997</v>
      </c>
      <c r="F175" s="95">
        <f t="shared" si="1"/>
        <v>101.57559060302918</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249206</v>
      </c>
      <c r="E176" s="106">
        <f t="shared" si="31"/>
        <v>726278.05</v>
      </c>
      <c r="F176" s="95">
        <f t="shared" si="1"/>
        <v>291.4368233509627</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248470</v>
      </c>
      <c r="E177" s="106">
        <f t="shared" si="32"/>
        <v>587669.61</v>
      </c>
      <c r="F177" s="95">
        <f t="shared" si="1"/>
        <v>236.51531774459693</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82568</v>
      </c>
      <c r="E178" s="249">
        <v>149385.59</v>
      </c>
      <c r="F178" s="95">
        <f t="shared" si="1"/>
        <v>180.92431692665437</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136660</v>
      </c>
      <c r="E179" s="249">
        <v>132047.51999999999</v>
      </c>
      <c r="F179" s="95">
        <f t="shared" si="1"/>
        <v>96.624849992682556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1470</v>
      </c>
      <c r="E180" s="106">
        <f t="shared" si="33"/>
        <v>2423.83</v>
      </c>
      <c r="F180" s="95">
        <f t="shared" si="1"/>
        <v>164.88639455782311</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v>1470</v>
      </c>
      <c r="E183" s="249">
        <v>2423.83</v>
      </c>
      <c r="F183" s="95">
        <f t="shared" si="1"/>
        <v>164.88639455782311</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12306</v>
      </c>
      <c r="E186" s="249">
        <v>11792.23</v>
      </c>
      <c r="F186" s="95">
        <f t="shared" si="1"/>
        <v>95.825044693645381</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15466</v>
      </c>
      <c r="E188" s="249">
        <v>292020.44</v>
      </c>
      <c r="F188" s="95">
        <f t="shared" si="1"/>
        <v>1888.1445751972067</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736</v>
      </c>
      <c r="E189" s="249">
        <v>138608.44</v>
      </c>
      <c r="F189" s="95" t="str">
        <f t="shared" si="1"/>
        <v>&gt;&gt;100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35135814</v>
      </c>
      <c r="E237" s="106">
        <f t="shared" si="41"/>
        <v>35216265</v>
      </c>
      <c r="F237" s="95">
        <f t="shared" si="1"/>
        <v>100.22897149899531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32271319</v>
      </c>
      <c r="E238" s="106">
        <f t="shared" si="42"/>
        <v>32090332.969999999</v>
      </c>
      <c r="F238" s="95">
        <f t="shared" si="1"/>
        <v>99.439173744339357</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32271319</v>
      </c>
      <c r="E239" s="106">
        <f t="shared" si="43"/>
        <v>32090332.969999999</v>
      </c>
      <c r="F239" s="95">
        <f t="shared" si="1"/>
        <v>99.439173744339357</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32271319</v>
      </c>
      <c r="E240" s="249">
        <v>32090332.969999999</v>
      </c>
      <c r="F240" s="95">
        <f t="shared" si="1"/>
        <v>99.439173744339357</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2495030</v>
      </c>
      <c r="E245" s="106">
        <f t="shared" si="45"/>
        <v>2632779.29</v>
      </c>
      <c r="F245" s="95">
        <f t="shared" si="1"/>
        <v>105.52094724311931</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5581736</v>
      </c>
      <c r="E246" s="106">
        <f t="shared" si="46"/>
        <v>4111180.58</v>
      </c>
      <c r="F246" s="95">
        <f t="shared" si="1"/>
        <v>73.654156699636104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5581736</v>
      </c>
      <c r="E247" s="249">
        <v>4111180.58</v>
      </c>
      <c r="F247" s="95">
        <f t="shared" si="1"/>
        <v>73.654156699636104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3086706</v>
      </c>
      <c r="E250" s="106">
        <f t="shared" si="47"/>
        <v>1478401.29</v>
      </c>
      <c r="F250" s="95">
        <f t="shared" si="1"/>
        <v>47.895759751657593</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3086706</v>
      </c>
      <c r="E252" s="249">
        <v>1478401.29</v>
      </c>
      <c r="F252" s="95">
        <f t="shared" si="1"/>
        <v>47.895759751657593</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347267</v>
      </c>
      <c r="E255" s="249">
        <v>492369.47</v>
      </c>
      <c r="F255" s="95">
        <f t="shared" si="1"/>
        <v>141.78412287951346</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v>22198</v>
      </c>
      <c r="E256" s="249">
        <v>783.27</v>
      </c>
      <c r="F256" s="95">
        <f t="shared" si="1"/>
        <v>3.5285611316334808</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668490</v>
      </c>
      <c r="E259" s="106">
        <f t="shared" si="49"/>
        <v>1102269.45</v>
      </c>
      <c r="F259" s="95">
        <f t="shared" si="1"/>
        <v>164.88944486828524</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668490</v>
      </c>
      <c r="E260" s="250">
        <v>1102269.45</v>
      </c>
      <c r="F260" s="99">
        <f t="shared" si="1"/>
        <v>164.88944486828524</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8" t="s">
        <v>1291</v>
      </c>
      <c r="B261" s="355"/>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366127</v>
      </c>
      <c r="E264" s="249">
        <v>403742.09</v>
      </c>
      <c r="F264" s="95">
        <f t="shared" si="50"/>
        <v>110.27378204830565</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187230</v>
      </c>
      <c r="E265" s="249">
        <v>317345.71999999997</v>
      </c>
      <c r="F265" s="95">
        <f t="shared" si="50"/>
        <v>169.49512364471505</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v>21094</v>
      </c>
      <c r="E266" s="249"/>
      <c r="F266" s="95">
        <f t="shared" si="50"/>
        <v>0</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v>1104</v>
      </c>
      <c r="E267" s="249">
        <v>783.27</v>
      </c>
      <c r="F267" s="95">
        <f t="shared" si="50"/>
        <v>70.948369565217391</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v>129053</v>
      </c>
      <c r="E268" s="249">
        <v>54892.45</v>
      </c>
      <c r="F268" s="95">
        <f t="shared" si="50"/>
        <v>42.534811279086888</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367</v>
      </c>
      <c r="E287" s="249">
        <v>302</v>
      </c>
      <c r="F287" s="95">
        <f t="shared" si="50"/>
        <v>82.288828337874662</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248103</v>
      </c>
      <c r="E288" s="249">
        <v>587367.61</v>
      </c>
      <c r="F288" s="95">
        <f t="shared" si="50"/>
        <v>236.74345332382117</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736</v>
      </c>
      <c r="E290" s="249">
        <v>138608.44</v>
      </c>
      <c r="F290" s="95" t="str">
        <f t="shared" si="50"/>
        <v>&gt;&gt;100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2944</v>
      </c>
      <c r="E295" s="249">
        <v>30009.75</v>
      </c>
      <c r="F295" s="95">
        <f t="shared" si="50"/>
        <v>1019.3529211956521</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c r="E297" s="249">
        <v>150000</v>
      </c>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v>24410.55</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c r="E299" s="249">
        <v>251.4</v>
      </c>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v>87348.74</v>
      </c>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13" sqref="E13"/>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3"/>
      <c r="B1" s="294"/>
      <c r="C1" s="293"/>
      <c r="D1" s="295"/>
      <c r="E1" s="295"/>
      <c r="F1" s="296"/>
    </row>
    <row r="2" spans="1:25" ht="50.1" customHeight="1" x14ac:dyDescent="0.25">
      <c r="A2" s="361" t="s">
        <v>2533</v>
      </c>
      <c r="B2" s="362"/>
      <c r="C2" s="362"/>
      <c r="D2" s="362"/>
      <c r="E2" s="362"/>
      <c r="F2" s="362"/>
      <c r="G2" s="51"/>
      <c r="H2" s="51"/>
      <c r="I2" s="51"/>
      <c r="J2" s="51"/>
      <c r="K2" s="51"/>
      <c r="L2" s="51"/>
      <c r="M2" s="51"/>
      <c r="N2" s="51"/>
      <c r="O2" s="51"/>
      <c r="P2" s="51"/>
      <c r="Q2" s="51"/>
      <c r="R2" s="51"/>
      <c r="S2" s="51"/>
      <c r="T2" s="51"/>
      <c r="U2" s="51"/>
      <c r="V2" s="51"/>
      <c r="W2" s="51"/>
      <c r="X2" s="51"/>
      <c r="Y2" s="51"/>
    </row>
    <row r="3" spans="1:25" s="224" customFormat="1" ht="48" x14ac:dyDescent="0.2">
      <c r="A3" s="283" t="s">
        <v>2534</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3635584</v>
      </c>
      <c r="E5" s="81">
        <f t="shared" si="0"/>
        <v>2531601.1</v>
      </c>
      <c r="F5" s="82">
        <f t="shared" ref="F5:F141" si="1">IF(D5&gt;0,IF(E5/D5&gt;=100,"&gt;&gt;100",E5/D5*100),"-")</f>
        <v>69.633959770974897</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2281997</v>
      </c>
      <c r="E6" s="83">
        <f t="shared" si="2"/>
        <v>689807.73</v>
      </c>
      <c r="F6" s="65">
        <f t="shared" si="1"/>
        <v>30.22824876632178</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538512</v>
      </c>
      <c r="E7" s="251">
        <v>609964.82999999996</v>
      </c>
      <c r="F7" s="65">
        <f t="shared" si="1"/>
        <v>113.2685678313575</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v>1743485</v>
      </c>
      <c r="E8" s="251">
        <v>79842.899999999994</v>
      </c>
      <c r="F8" s="65">
        <f t="shared" si="1"/>
        <v>4.5795002538020109</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1330675</v>
      </c>
      <c r="E13" s="83">
        <f t="shared" si="4"/>
        <v>1841793.37</v>
      </c>
      <c r="F13" s="65">
        <f t="shared" si="1"/>
        <v>138.41045860183743</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v>40660</v>
      </c>
      <c r="E14" s="251">
        <v>816435.19</v>
      </c>
      <c r="F14" s="65">
        <f t="shared" si="1"/>
        <v>2007.9566896212493</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1290015</v>
      </c>
      <c r="E16" s="251">
        <v>1025358.18</v>
      </c>
      <c r="F16" s="65">
        <f t="shared" si="1"/>
        <v>79.48420599760469</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v>786</v>
      </c>
      <c r="E19" s="251"/>
      <c r="F19" s="65">
        <f t="shared" si="1"/>
        <v>0</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v>22126</v>
      </c>
      <c r="E20" s="251"/>
      <c r="F20" s="65">
        <f t="shared" si="1"/>
        <v>0</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10000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v>10000</v>
      </c>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198554</v>
      </c>
      <c r="E28" s="83">
        <f t="shared" si="6"/>
        <v>232904.53</v>
      </c>
      <c r="F28" s="65">
        <f t="shared" si="1"/>
        <v>117.30034650523282</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198554</v>
      </c>
      <c r="E30" s="251">
        <v>232904.53</v>
      </c>
      <c r="F30" s="65">
        <f t="shared" si="1"/>
        <v>117.30034650523282</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4032967</v>
      </c>
      <c r="E35" s="83">
        <f t="shared" si="7"/>
        <v>3357306.48</v>
      </c>
      <c r="F35" s="65">
        <f t="shared" si="1"/>
        <v>83.246564625993713</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148042</v>
      </c>
      <c r="E36" s="83">
        <f t="shared" si="8"/>
        <v>123764.43</v>
      </c>
      <c r="F36" s="65">
        <f t="shared" si="1"/>
        <v>83.600890287891275</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v>148042</v>
      </c>
      <c r="E37" s="251">
        <v>123764.43</v>
      </c>
      <c r="F37" s="65">
        <f t="shared" si="1"/>
        <v>83.600890287891275</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105525</v>
      </c>
      <c r="E39" s="83">
        <f t="shared" si="9"/>
        <v>151551.01</v>
      </c>
      <c r="F39" s="65">
        <f t="shared" si="1"/>
        <v>143.61621416725896</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105525</v>
      </c>
      <c r="E40" s="251">
        <v>151551.01</v>
      </c>
      <c r="F40" s="65">
        <f t="shared" si="1"/>
        <v>143.61621416725896</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225732</v>
      </c>
      <c r="E43" s="83">
        <f t="shared" si="10"/>
        <v>245695.33</v>
      </c>
      <c r="F43" s="65">
        <f t="shared" si="1"/>
        <v>108.84381921925115</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v>88927</v>
      </c>
      <c r="E45" s="251">
        <v>69664.47</v>
      </c>
      <c r="F45" s="65">
        <f t="shared" si="1"/>
        <v>78.338940929076657</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v>11458</v>
      </c>
      <c r="E47" s="251"/>
      <c r="F47" s="65">
        <f t="shared" si="1"/>
        <v>0</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v>125347</v>
      </c>
      <c r="E48" s="251">
        <v>176030.86</v>
      </c>
      <c r="F48" s="65">
        <f t="shared" si="1"/>
        <v>140.43484088171238</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1746408</v>
      </c>
      <c r="E50" s="83">
        <f t="shared" si="11"/>
        <v>0</v>
      </c>
      <c r="F50" s="65">
        <f t="shared" si="1"/>
        <v>0</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v>1746408</v>
      </c>
      <c r="E53" s="251"/>
      <c r="F53" s="65">
        <f t="shared" si="1"/>
        <v>0</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1807260</v>
      </c>
      <c r="E54" s="83">
        <f t="shared" si="12"/>
        <v>2720364.36</v>
      </c>
      <c r="F54" s="65">
        <f t="shared" si="1"/>
        <v>150.52423890309086</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1807260</v>
      </c>
      <c r="E55" s="251">
        <v>2720364.36</v>
      </c>
      <c r="F55" s="65">
        <f t="shared" si="1"/>
        <v>150.52423890309086</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115931.35</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v>115931.35</v>
      </c>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1547057</v>
      </c>
      <c r="E75" s="83">
        <f t="shared" si="15"/>
        <v>153689.04</v>
      </c>
      <c r="F75" s="65">
        <f t="shared" si="1"/>
        <v>9.9342842571411403</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1357246</v>
      </c>
      <c r="E76" s="251"/>
      <c r="F76" s="65">
        <f t="shared" si="1"/>
        <v>0</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v>77196.88</v>
      </c>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v>189811</v>
      </c>
      <c r="E81" s="251">
        <v>76492.160000000003</v>
      </c>
      <c r="F81" s="65">
        <f t="shared" si="1"/>
        <v>40.299118596920096</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491575</v>
      </c>
      <c r="E82" s="83">
        <f t="shared" si="16"/>
        <v>1716468.63</v>
      </c>
      <c r="F82" s="65">
        <f t="shared" si="1"/>
        <v>349.17736459339875</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49326</v>
      </c>
      <c r="E84" s="251">
        <v>1043489.98</v>
      </c>
      <c r="F84" s="65">
        <f t="shared" si="1"/>
        <v>2115.4968576410006</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v>34316</v>
      </c>
      <c r="E85" s="251">
        <v>39965.279999999999</v>
      </c>
      <c r="F85" s="65">
        <f t="shared" si="1"/>
        <v>116.4625247697867</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407933</v>
      </c>
      <c r="E86" s="251">
        <v>403987.99</v>
      </c>
      <c r="F86" s="65">
        <f t="shared" si="1"/>
        <v>99.032926975753369</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c r="E88" s="251">
        <v>229025.38</v>
      </c>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357095</v>
      </c>
      <c r="E107" s="83">
        <f t="shared" si="21"/>
        <v>595013.30999999994</v>
      </c>
      <c r="F107" s="65">
        <f t="shared" si="1"/>
        <v>166.62605469132862</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161965</v>
      </c>
      <c r="E108" s="251">
        <v>283264.65999999997</v>
      </c>
      <c r="F108" s="65">
        <f t="shared" si="1"/>
        <v>174.89251381471306</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40500</v>
      </c>
      <c r="E109" s="251">
        <v>208549.15</v>
      </c>
      <c r="F109" s="65">
        <f t="shared" si="1"/>
        <v>514.93617283950618</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65000</v>
      </c>
      <c r="E111" s="251">
        <v>62800</v>
      </c>
      <c r="F111" s="65">
        <f t="shared" si="1"/>
        <v>96.615384615384613</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89630</v>
      </c>
      <c r="E113" s="251">
        <v>40399.5</v>
      </c>
      <c r="F113" s="65">
        <f t="shared" si="1"/>
        <v>45.073636059355124</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282380</v>
      </c>
      <c r="E114" s="83">
        <f t="shared" si="22"/>
        <v>448850.66000000003</v>
      </c>
      <c r="F114" s="65">
        <f t="shared" si="1"/>
        <v>158.95270911537645</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237159</v>
      </c>
      <c r="E115" s="83">
        <f t="shared" si="23"/>
        <v>276740.7</v>
      </c>
      <c r="F115" s="65">
        <f t="shared" si="1"/>
        <v>116.6899421906822</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220364</v>
      </c>
      <c r="E116" s="251">
        <v>90050</v>
      </c>
      <c r="F116" s="65">
        <f t="shared" si="1"/>
        <v>40.864206494708753</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16795</v>
      </c>
      <c r="E117" s="251">
        <v>186690.7</v>
      </c>
      <c r="F117" s="65">
        <f t="shared" si="1"/>
        <v>1111.5849955343854</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35000</v>
      </c>
      <c r="E118" s="83">
        <f t="shared" si="24"/>
        <v>46500</v>
      </c>
      <c r="F118" s="65">
        <f t="shared" si="1"/>
        <v>132.85714285714286</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v>35000</v>
      </c>
      <c r="E120" s="251">
        <v>46500</v>
      </c>
      <c r="F120" s="65">
        <f t="shared" si="1"/>
        <v>132.85714285714286</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v>10221</v>
      </c>
      <c r="E126" s="251">
        <v>119809.96</v>
      </c>
      <c r="F126" s="65">
        <f t="shared" si="1"/>
        <v>1172.194110165346</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v>5800</v>
      </c>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609929</v>
      </c>
      <c r="E129" s="83">
        <f t="shared" si="26"/>
        <v>486720.15</v>
      </c>
      <c r="F129" s="65">
        <f t="shared" si="1"/>
        <v>79.799476660398184</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46946</v>
      </c>
      <c r="E130" s="83">
        <f t="shared" si="27"/>
        <v>0</v>
      </c>
      <c r="F130" s="65">
        <f t="shared" si="1"/>
        <v>0</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v>46946</v>
      </c>
      <c r="E132" s="251"/>
      <c r="F132" s="65">
        <f t="shared" si="1"/>
        <v>0</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v>160000</v>
      </c>
      <c r="E133" s="251">
        <v>332450</v>
      </c>
      <c r="F133" s="65">
        <f t="shared" si="1"/>
        <v>207.78124999999997</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74122</v>
      </c>
      <c r="E135" s="251">
        <v>105000</v>
      </c>
      <c r="F135" s="65">
        <f t="shared" si="1"/>
        <v>141.658347049459</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2064</v>
      </c>
      <c r="E137" s="251">
        <v>4508.5600000000004</v>
      </c>
      <c r="F137" s="65">
        <f t="shared" si="1"/>
        <v>218.43798449612405</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v>326797</v>
      </c>
      <c r="E138" s="251">
        <v>13617.84</v>
      </c>
      <c r="F138" s="65">
        <f t="shared" si="1"/>
        <v>4.1670639571354693</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v>31143.75</v>
      </c>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11155141</v>
      </c>
      <c r="E141" s="108">
        <f t="shared" si="28"/>
        <v>9532553.9000000004</v>
      </c>
      <c r="F141" s="84">
        <f t="shared" si="1"/>
        <v>85.454355978109106</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3"/>
      <c r="E143" s="364"/>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9" sqref="E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5" t="s">
        <v>2786</v>
      </c>
      <c r="B2" s="366"/>
      <c r="C2" s="366"/>
      <c r="D2" s="366"/>
      <c r="E2" s="366"/>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2787</v>
      </c>
      <c r="E3" s="286"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0</v>
      </c>
      <c r="E8" s="252">
        <v>0</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7"/>
      <c r="E51" s="368"/>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105" sqref="D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9" t="s">
        <v>2857</v>
      </c>
      <c r="B2" s="366"/>
      <c r="C2" s="366"/>
      <c r="D2" s="366"/>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2858</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7">
        <v>249206.38</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9340012.9900000002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8"/>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7978400.1500000004</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8">
        <v>1119777.48</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8">
        <v>5319456.75</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8">
        <v>15894.35</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8">
        <v>238852.24</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8">
        <v>560150.66</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8">
        <v>724268.67</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8">
        <v>1361612.84</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8"/>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8"/>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8"/>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8862941.3200000003</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7639200.8500000006</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8">
        <v>1052960</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8">
        <v>5324069.1900000004</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8">
        <v>14940.93</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8">
        <v>238852.24</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8">
        <v>560664.71</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8">
        <v>447713.78</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8">
        <v>1223740.47</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8"/>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8"/>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8"/>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726278.05000000075</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302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8"/>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302</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302</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8">
        <v>302</v>
      </c>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8"/>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8"/>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8"/>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8"/>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8"/>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725976.05</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8">
        <v>587367.61</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8">
        <v>138608.44</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0.8554687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1" width="14.42578125" style="50" customWidth="1"/>
    <col min="22" max="16384" width="14.42578125" style="50"/>
  </cols>
  <sheetData>
    <row r="1" spans="1:16" ht="12.75" hidden="1" customHeight="1" x14ac:dyDescent="0.2">
      <c r="A1" s="373" t="s">
        <v>2857</v>
      </c>
      <c r="B1" s="368"/>
      <c r="C1" s="368"/>
      <c r="D1" s="368"/>
      <c r="E1" s="73" t="s">
        <v>2999</v>
      </c>
      <c r="F1" s="73"/>
      <c r="G1" s="73"/>
      <c r="H1" s="73"/>
      <c r="I1" s="73"/>
      <c r="J1" s="73"/>
      <c r="K1" s="73"/>
      <c r="L1" s="73"/>
      <c r="M1" s="73"/>
      <c r="N1" s="73"/>
      <c r="O1" s="73"/>
      <c r="P1" s="73"/>
    </row>
    <row r="2" spans="1:16" ht="37.5" customHeight="1" x14ac:dyDescent="0.2">
      <c r="A2" s="373" t="s">
        <v>3000</v>
      </c>
      <c r="B2" s="368"/>
      <c r="C2" s="368"/>
      <c r="D2" s="368"/>
    </row>
    <row r="3" spans="1:16" ht="29.25" customHeight="1" x14ac:dyDescent="0.2">
      <c r="A3" s="127" t="s">
        <v>3001</v>
      </c>
      <c r="B3" s="128" t="s">
        <v>3002</v>
      </c>
      <c r="C3" s="129" t="s">
        <v>3003</v>
      </c>
      <c r="D3" s="125"/>
      <c r="E3" s="126">
        <f>E4+E14+E19+E275+E293+E296+E298</f>
        <v>0</v>
      </c>
      <c r="F3" s="126">
        <f>F4+F14+F19+F275+F293+F296+F298</f>
        <v>4</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35669</v>
      </c>
      <c r="P3" s="73"/>
    </row>
    <row r="4" spans="1:16" ht="19.5" customHeight="1" x14ac:dyDescent="0.2">
      <c r="A4" s="374" t="s">
        <v>3004</v>
      </c>
      <c r="B4" s="375"/>
      <c r="C4" s="376"/>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70" t="s">
        <v>3017</v>
      </c>
      <c r="B14" s="371"/>
      <c r="C14" s="372"/>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70" t="s">
        <v>3022</v>
      </c>
      <c r="B19" s="371"/>
      <c r="C19" s="372"/>
      <c r="D19" s="125"/>
      <c r="E19" s="73">
        <f>SUM(E20:E274)</f>
        <v>0</v>
      </c>
      <c r="F19" s="73">
        <f>SUM(F20:F274)</f>
        <v>4</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O.K.</v>
      </c>
      <c r="C217" s="120" t="s">
        <v>3220</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O.K.</v>
      </c>
      <c r="C219" s="120" t="s">
        <v>3222</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O.K.</v>
      </c>
      <c r="C222" s="120" t="s">
        <v>3225</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3227</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70" t="s">
        <v>32</v>
      </c>
      <c r="B275" s="371"/>
      <c r="C275" s="372"/>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70" t="s">
        <v>37</v>
      </c>
      <c r="B293" s="371"/>
      <c r="C293" s="372"/>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70" t="s">
        <v>36</v>
      </c>
      <c r="B296" s="371"/>
      <c r="C296" s="372"/>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70" t="s">
        <v>3297</v>
      </c>
      <c r="B298" s="371"/>
      <c r="C298" s="372"/>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YzwNY41V4mTS6P/Xnu8ozkIkMuNomN09FeUeuKfpjqCNEhGedbfohAbQ/O95LHFPjHgUDJt719hInxWkll3sOQ==" saltValue="k09XMuG+Mp7OCqts6/F8R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5" t="s">
        <v>3299</v>
      </c>
      <c r="B1" s="385"/>
      <c r="C1" s="385"/>
    </row>
    <row r="2" spans="1:17" ht="33" customHeight="1" x14ac:dyDescent="0.2">
      <c r="A2" s="386" t="s">
        <v>3300</v>
      </c>
      <c r="B2" s="387"/>
      <c r="C2" s="378"/>
      <c r="D2" s="4"/>
      <c r="E2" s="4"/>
      <c r="F2" s="4"/>
      <c r="G2" s="4"/>
      <c r="H2" s="4"/>
      <c r="I2" s="4"/>
      <c r="J2" s="4"/>
      <c r="K2" s="4"/>
      <c r="L2" s="4"/>
      <c r="M2" s="4"/>
      <c r="N2" s="4"/>
      <c r="O2" s="4"/>
      <c r="P2" s="4"/>
      <c r="Q2" s="4"/>
    </row>
    <row r="3" spans="1:17" ht="18.75" customHeight="1" x14ac:dyDescent="0.2">
      <c r="A3" s="42" t="s">
        <v>3301</v>
      </c>
      <c r="B3" s="388" t="s">
        <v>3302</v>
      </c>
      <c r="C3" s="378"/>
      <c r="D3" s="4"/>
      <c r="E3" s="4"/>
      <c r="F3" s="4"/>
      <c r="G3" s="4"/>
      <c r="H3" s="4"/>
      <c r="I3" s="4"/>
      <c r="J3" s="4"/>
      <c r="K3" s="4"/>
      <c r="L3" s="4"/>
      <c r="M3" s="4"/>
      <c r="N3" s="4"/>
      <c r="O3" s="4"/>
      <c r="P3" s="4"/>
      <c r="Q3" s="4"/>
    </row>
    <row r="4" spans="1:17" ht="37.5" hidden="1" customHeight="1" x14ac:dyDescent="0.2">
      <c r="A4" s="43" t="s">
        <v>3303</v>
      </c>
      <c r="B4" s="382" t="s">
        <v>3304</v>
      </c>
      <c r="C4" s="378"/>
      <c r="D4" s="4"/>
      <c r="E4" s="4"/>
      <c r="F4" s="4"/>
      <c r="G4" s="4"/>
      <c r="H4" s="4"/>
      <c r="I4" s="4"/>
      <c r="J4" s="4"/>
      <c r="K4" s="4"/>
      <c r="L4" s="4"/>
      <c r="M4" s="4"/>
      <c r="N4" s="4"/>
      <c r="O4" s="4"/>
      <c r="P4" s="4"/>
      <c r="Q4" s="4"/>
    </row>
    <row r="5" spans="1:17" ht="48" hidden="1" customHeight="1" x14ac:dyDescent="0.2">
      <c r="A5" s="43" t="s">
        <v>3303</v>
      </c>
      <c r="B5" s="382" t="s">
        <v>3305</v>
      </c>
      <c r="C5" s="378"/>
      <c r="D5" s="4"/>
      <c r="E5" s="4"/>
      <c r="F5" s="4"/>
      <c r="G5" s="4"/>
      <c r="H5" s="4"/>
      <c r="I5" s="4"/>
      <c r="J5" s="4"/>
      <c r="K5" s="4"/>
      <c r="L5" s="4"/>
      <c r="M5" s="4"/>
      <c r="N5" s="4"/>
      <c r="O5" s="4"/>
      <c r="P5" s="4"/>
      <c r="Q5" s="4"/>
    </row>
    <row r="6" spans="1:17" ht="59.25" hidden="1" customHeight="1" x14ac:dyDescent="0.2">
      <c r="A6" s="43" t="s">
        <v>3303</v>
      </c>
      <c r="B6" s="382" t="s">
        <v>3306</v>
      </c>
      <c r="C6" s="378"/>
      <c r="D6" s="4"/>
      <c r="E6" s="4"/>
      <c r="F6" s="4"/>
      <c r="G6" s="4"/>
      <c r="H6" s="4"/>
      <c r="I6" s="4"/>
      <c r="J6" s="4"/>
      <c r="K6" s="4"/>
      <c r="L6" s="4"/>
      <c r="M6" s="4"/>
      <c r="N6" s="4"/>
      <c r="O6" s="4"/>
      <c r="P6" s="4"/>
      <c r="Q6" s="4"/>
    </row>
    <row r="7" spans="1:17" ht="48" hidden="1" customHeight="1" x14ac:dyDescent="0.2">
      <c r="A7" s="43" t="s">
        <v>3307</v>
      </c>
      <c r="B7" s="382" t="s">
        <v>3308</v>
      </c>
      <c r="C7" s="378"/>
      <c r="D7" s="4"/>
      <c r="E7" s="4"/>
      <c r="F7" s="4"/>
      <c r="G7" s="4"/>
      <c r="H7" s="4"/>
      <c r="I7" s="4"/>
      <c r="J7" s="4"/>
      <c r="K7" s="4"/>
      <c r="L7" s="4"/>
      <c r="M7" s="4"/>
      <c r="N7" s="4"/>
      <c r="O7" s="4"/>
      <c r="P7" s="4"/>
      <c r="Q7" s="4"/>
    </row>
    <row r="8" spans="1:17" ht="41.25" hidden="1" customHeight="1" x14ac:dyDescent="0.2">
      <c r="A8" s="43" t="s">
        <v>3309</v>
      </c>
      <c r="B8" s="382" t="s">
        <v>3310</v>
      </c>
      <c r="C8" s="378"/>
      <c r="D8" s="4"/>
      <c r="E8" s="4"/>
      <c r="F8" s="4"/>
      <c r="G8" s="4"/>
      <c r="H8" s="4"/>
      <c r="I8" s="4"/>
      <c r="J8" s="4"/>
      <c r="K8" s="4"/>
      <c r="L8" s="4"/>
      <c r="M8" s="4"/>
      <c r="N8" s="4"/>
      <c r="O8" s="4"/>
      <c r="P8" s="4"/>
      <c r="Q8" s="4"/>
    </row>
    <row r="9" spans="1:17" ht="59.25" hidden="1" customHeight="1" x14ac:dyDescent="0.2">
      <c r="A9" s="43" t="s">
        <v>3311</v>
      </c>
      <c r="B9" s="382" t="s">
        <v>3312</v>
      </c>
      <c r="C9" s="378"/>
      <c r="D9" s="4"/>
      <c r="E9" s="4"/>
      <c r="F9" s="4"/>
      <c r="G9" s="4"/>
      <c r="H9" s="4"/>
      <c r="I9" s="4"/>
      <c r="J9" s="4"/>
      <c r="K9" s="4"/>
      <c r="L9" s="4"/>
      <c r="M9" s="4"/>
      <c r="N9" s="4"/>
      <c r="O9" s="4"/>
      <c r="P9" s="4"/>
      <c r="Q9" s="4"/>
    </row>
    <row r="10" spans="1:17" ht="61.5" hidden="1" customHeight="1" x14ac:dyDescent="0.2">
      <c r="A10" s="43" t="s">
        <v>3311</v>
      </c>
      <c r="B10" s="382" t="s">
        <v>3313</v>
      </c>
      <c r="C10" s="378"/>
      <c r="D10" s="4"/>
      <c r="E10" s="4"/>
      <c r="F10" s="4"/>
      <c r="G10" s="4"/>
      <c r="H10" s="4"/>
      <c r="I10" s="4"/>
      <c r="J10" s="4"/>
      <c r="K10" s="4"/>
      <c r="L10" s="4"/>
      <c r="M10" s="4"/>
      <c r="N10" s="4"/>
      <c r="O10" s="4"/>
      <c r="P10" s="4"/>
      <c r="Q10" s="4"/>
    </row>
    <row r="11" spans="1:17" ht="43.5" hidden="1" customHeight="1" x14ac:dyDescent="0.2">
      <c r="A11" s="43" t="s">
        <v>3311</v>
      </c>
      <c r="B11" s="382" t="s">
        <v>3314</v>
      </c>
      <c r="C11" s="378"/>
      <c r="D11" s="4"/>
      <c r="E11" s="4"/>
      <c r="F11" s="4"/>
      <c r="G11" s="4"/>
      <c r="H11" s="4"/>
      <c r="I11" s="4"/>
      <c r="J11" s="4"/>
      <c r="K11" s="4"/>
      <c r="L11" s="4"/>
      <c r="M11" s="4"/>
      <c r="N11" s="4"/>
      <c r="O11" s="4"/>
      <c r="P11" s="4"/>
      <c r="Q11" s="4"/>
    </row>
    <row r="12" spans="1:17" ht="27.75" hidden="1" customHeight="1" x14ac:dyDescent="0.2">
      <c r="A12" s="43" t="s">
        <v>3315</v>
      </c>
      <c r="B12" s="382" t="s">
        <v>3316</v>
      </c>
      <c r="C12" s="378"/>
      <c r="D12" s="4"/>
      <c r="E12" s="4"/>
      <c r="F12" s="4"/>
      <c r="G12" s="4"/>
      <c r="H12" s="4"/>
      <c r="I12" s="4"/>
      <c r="J12" s="4"/>
      <c r="K12" s="4"/>
      <c r="L12" s="4"/>
      <c r="M12" s="4"/>
      <c r="N12" s="4"/>
      <c r="O12" s="4"/>
      <c r="P12" s="4"/>
      <c r="Q12" s="4"/>
    </row>
    <row r="13" spans="1:17" ht="27.75" hidden="1" customHeight="1" x14ac:dyDescent="0.2">
      <c r="A13" s="43" t="s">
        <v>3317</v>
      </c>
      <c r="B13" s="382" t="s">
        <v>3318</v>
      </c>
      <c r="C13" s="378"/>
      <c r="D13" s="4"/>
      <c r="E13" s="4"/>
      <c r="F13" s="4"/>
      <c r="G13" s="4"/>
      <c r="H13" s="4"/>
      <c r="I13" s="4"/>
      <c r="J13" s="4"/>
      <c r="K13" s="4"/>
      <c r="L13" s="4"/>
      <c r="M13" s="4"/>
      <c r="N13" s="4"/>
      <c r="O13" s="4"/>
      <c r="P13" s="4"/>
      <c r="Q13" s="4"/>
    </row>
    <row r="14" spans="1:17" ht="45.75" hidden="1" customHeight="1" x14ac:dyDescent="0.2">
      <c r="A14" s="43" t="s">
        <v>3319</v>
      </c>
      <c r="B14" s="382" t="s">
        <v>3320</v>
      </c>
      <c r="C14" s="378"/>
      <c r="D14" s="4"/>
      <c r="E14" s="4"/>
      <c r="F14" s="4"/>
      <c r="G14" s="4"/>
      <c r="H14" s="4"/>
      <c r="I14" s="4"/>
      <c r="J14" s="4"/>
      <c r="K14" s="4"/>
      <c r="L14" s="4"/>
      <c r="M14" s="4"/>
      <c r="N14" s="4"/>
      <c r="O14" s="4"/>
      <c r="P14" s="4"/>
      <c r="Q14" s="4"/>
    </row>
    <row r="15" spans="1:17" ht="45.75" hidden="1" customHeight="1" x14ac:dyDescent="0.2">
      <c r="A15" s="43" t="s">
        <v>3321</v>
      </c>
      <c r="B15" s="382" t="s">
        <v>3322</v>
      </c>
      <c r="C15" s="378"/>
      <c r="D15" s="4"/>
      <c r="E15" s="4"/>
      <c r="F15" s="4"/>
      <c r="G15" s="4"/>
      <c r="H15" s="4"/>
      <c r="I15" s="4"/>
      <c r="J15" s="4"/>
      <c r="K15" s="4"/>
      <c r="L15" s="4"/>
      <c r="M15" s="4"/>
      <c r="N15" s="4"/>
      <c r="O15" s="4"/>
      <c r="P15" s="4"/>
      <c r="Q15" s="4"/>
    </row>
    <row r="16" spans="1:17" ht="51" hidden="1" customHeight="1" x14ac:dyDescent="0.2">
      <c r="A16" s="43" t="s">
        <v>3323</v>
      </c>
      <c r="B16" s="382" t="s">
        <v>3324</v>
      </c>
      <c r="C16" s="378"/>
      <c r="D16" s="4"/>
      <c r="E16" s="4"/>
      <c r="F16" s="4"/>
      <c r="G16" s="4"/>
      <c r="H16" s="4"/>
      <c r="I16" s="4"/>
      <c r="J16" s="4"/>
      <c r="K16" s="4"/>
      <c r="L16" s="4"/>
      <c r="M16" s="4"/>
      <c r="N16" s="4"/>
      <c r="O16" s="4"/>
      <c r="P16" s="4"/>
      <c r="Q16" s="4"/>
    </row>
    <row r="17" spans="1:17" ht="27.75" hidden="1" customHeight="1" x14ac:dyDescent="0.2">
      <c r="A17" s="43" t="s">
        <v>3325</v>
      </c>
      <c r="B17" s="382" t="s">
        <v>3326</v>
      </c>
      <c r="C17" s="378"/>
      <c r="D17" s="4"/>
      <c r="E17" s="4"/>
      <c r="F17" s="4"/>
      <c r="G17" s="4"/>
      <c r="H17" s="4"/>
      <c r="I17" s="4"/>
      <c r="J17" s="4"/>
      <c r="K17" s="4"/>
      <c r="L17" s="4"/>
      <c r="M17" s="4"/>
      <c r="N17" s="4"/>
      <c r="O17" s="4"/>
      <c r="P17" s="4"/>
      <c r="Q17" s="4"/>
    </row>
    <row r="18" spans="1:17" ht="27.75" hidden="1" customHeight="1" x14ac:dyDescent="0.2">
      <c r="A18" s="43" t="s">
        <v>3327</v>
      </c>
      <c r="B18" s="382" t="s">
        <v>3328</v>
      </c>
      <c r="C18" s="378"/>
      <c r="D18" s="4"/>
      <c r="E18" s="4"/>
      <c r="F18" s="4"/>
      <c r="G18" s="4"/>
      <c r="H18" s="4"/>
      <c r="I18" s="4"/>
      <c r="J18" s="4"/>
      <c r="K18" s="4"/>
      <c r="L18" s="4"/>
      <c r="M18" s="4"/>
      <c r="N18" s="4"/>
      <c r="O18" s="4"/>
      <c r="P18" s="4"/>
      <c r="Q18" s="4"/>
    </row>
    <row r="19" spans="1:17" ht="45" hidden="1" customHeight="1" x14ac:dyDescent="0.2">
      <c r="A19" s="43" t="s">
        <v>3327</v>
      </c>
      <c r="B19" s="382" t="s">
        <v>3329</v>
      </c>
      <c r="C19" s="378"/>
      <c r="D19" s="4"/>
      <c r="E19" s="4"/>
      <c r="F19" s="4"/>
      <c r="G19" s="4"/>
      <c r="H19" s="4"/>
      <c r="I19" s="4"/>
      <c r="J19" s="4"/>
      <c r="K19" s="4"/>
      <c r="L19" s="4"/>
      <c r="M19" s="4"/>
      <c r="N19" s="4"/>
      <c r="O19" s="4"/>
      <c r="P19" s="4"/>
      <c r="Q19" s="4"/>
    </row>
    <row r="20" spans="1:17" ht="45" hidden="1" customHeight="1" x14ac:dyDescent="0.2">
      <c r="A20" s="43" t="s">
        <v>3330</v>
      </c>
      <c r="B20" s="382" t="s">
        <v>3331</v>
      </c>
      <c r="C20" s="378"/>
      <c r="D20" s="4"/>
      <c r="E20" s="4"/>
      <c r="F20" s="4"/>
      <c r="G20" s="4"/>
      <c r="H20" s="4"/>
      <c r="I20" s="4"/>
      <c r="J20" s="4"/>
      <c r="K20" s="4"/>
      <c r="L20" s="4"/>
      <c r="M20" s="4"/>
      <c r="N20" s="4"/>
      <c r="O20" s="4"/>
      <c r="P20" s="4"/>
      <c r="Q20" s="4"/>
    </row>
    <row r="21" spans="1:17" ht="30" hidden="1" customHeight="1" x14ac:dyDescent="0.2">
      <c r="A21" s="43" t="s">
        <v>3332</v>
      </c>
      <c r="B21" s="382" t="s">
        <v>3333</v>
      </c>
      <c r="C21" s="378"/>
      <c r="D21" s="4"/>
      <c r="E21" s="4"/>
      <c r="F21" s="4"/>
      <c r="G21" s="4"/>
      <c r="H21" s="4"/>
      <c r="I21" s="4"/>
      <c r="J21" s="4"/>
      <c r="K21" s="4"/>
      <c r="L21" s="4"/>
      <c r="M21" s="4"/>
      <c r="N21" s="4"/>
      <c r="O21" s="4"/>
      <c r="P21" s="4"/>
      <c r="Q21" s="4"/>
    </row>
    <row r="22" spans="1:17" ht="30" hidden="1" customHeight="1" x14ac:dyDescent="0.2">
      <c r="A22" s="43" t="s">
        <v>3334</v>
      </c>
      <c r="B22" s="382" t="s">
        <v>3335</v>
      </c>
      <c r="C22" s="378"/>
      <c r="D22" s="4"/>
      <c r="E22" s="4"/>
      <c r="F22" s="4"/>
      <c r="G22" s="4"/>
      <c r="H22" s="4"/>
      <c r="I22" s="4"/>
      <c r="J22" s="4"/>
      <c r="K22" s="4"/>
      <c r="L22" s="4"/>
      <c r="M22" s="4"/>
      <c r="N22" s="4"/>
      <c r="O22" s="4"/>
      <c r="P22" s="4"/>
      <c r="Q22" s="4"/>
    </row>
    <row r="23" spans="1:17" ht="30" hidden="1" customHeight="1" x14ac:dyDescent="0.2">
      <c r="A23" s="43" t="s">
        <v>3336</v>
      </c>
      <c r="B23" s="382" t="s">
        <v>3337</v>
      </c>
      <c r="C23" s="378"/>
      <c r="D23" s="4"/>
      <c r="E23" s="4"/>
      <c r="F23" s="4"/>
      <c r="G23" s="4"/>
      <c r="H23" s="4"/>
      <c r="I23" s="4"/>
      <c r="J23" s="4"/>
      <c r="K23" s="4"/>
      <c r="L23" s="4"/>
      <c r="M23" s="4"/>
      <c r="N23" s="4"/>
      <c r="O23" s="4"/>
      <c r="P23" s="4"/>
      <c r="Q23" s="4"/>
    </row>
    <row r="24" spans="1:17" ht="30" hidden="1" customHeight="1" x14ac:dyDescent="0.2">
      <c r="A24" s="43" t="s">
        <v>3338</v>
      </c>
      <c r="B24" s="382" t="s">
        <v>3339</v>
      </c>
      <c r="C24" s="378"/>
      <c r="D24" s="4"/>
      <c r="E24" s="4"/>
      <c r="F24" s="4"/>
      <c r="G24" s="4"/>
      <c r="H24" s="4"/>
      <c r="I24" s="4"/>
      <c r="J24" s="4"/>
      <c r="K24" s="4"/>
      <c r="L24" s="4"/>
      <c r="M24" s="4"/>
      <c r="N24" s="4"/>
      <c r="O24" s="4"/>
      <c r="P24" s="4"/>
      <c r="Q24" s="4"/>
    </row>
    <row r="25" spans="1:17" ht="30" hidden="1" customHeight="1" x14ac:dyDescent="0.2">
      <c r="A25" s="43" t="s">
        <v>3340</v>
      </c>
      <c r="B25" s="382" t="s">
        <v>3341</v>
      </c>
      <c r="C25" s="378"/>
      <c r="D25" s="4"/>
      <c r="E25" s="4"/>
      <c r="F25" s="4"/>
      <c r="G25" s="4"/>
      <c r="H25" s="4"/>
      <c r="I25" s="4"/>
      <c r="J25" s="4"/>
      <c r="K25" s="4"/>
      <c r="L25" s="4"/>
      <c r="M25" s="4"/>
      <c r="N25" s="4"/>
      <c r="O25" s="4"/>
      <c r="P25" s="4"/>
      <c r="Q25" s="4"/>
    </row>
    <row r="26" spans="1:17" ht="30" hidden="1" customHeight="1" x14ac:dyDescent="0.2">
      <c r="A26" s="43" t="s">
        <v>3342</v>
      </c>
      <c r="B26" s="382" t="s">
        <v>3343</v>
      </c>
      <c r="C26" s="378"/>
      <c r="D26" s="4"/>
      <c r="E26" s="4"/>
      <c r="F26" s="4"/>
      <c r="G26" s="4"/>
      <c r="H26" s="4"/>
      <c r="I26" s="4"/>
      <c r="J26" s="4"/>
      <c r="K26" s="4"/>
      <c r="L26" s="4"/>
      <c r="M26" s="4"/>
      <c r="N26" s="4"/>
      <c r="O26" s="4"/>
      <c r="P26" s="4"/>
      <c r="Q26" s="4"/>
    </row>
    <row r="27" spans="1:17" ht="70.5" hidden="1" customHeight="1" x14ac:dyDescent="0.2">
      <c r="A27" s="43" t="s">
        <v>3344</v>
      </c>
      <c r="B27" s="382" t="s">
        <v>3345</v>
      </c>
      <c r="C27" s="378"/>
      <c r="D27" s="4"/>
      <c r="E27" s="4"/>
      <c r="F27" s="4"/>
      <c r="G27" s="4"/>
      <c r="H27" s="4"/>
      <c r="I27" s="4"/>
      <c r="J27" s="4"/>
      <c r="K27" s="4"/>
      <c r="L27" s="4"/>
      <c r="M27" s="4"/>
      <c r="N27" s="4"/>
      <c r="O27" s="4"/>
      <c r="P27" s="4"/>
      <c r="Q27" s="4"/>
    </row>
    <row r="28" spans="1:17" ht="48" hidden="1" customHeight="1" x14ac:dyDescent="0.2">
      <c r="A28" s="43" t="s">
        <v>3346</v>
      </c>
      <c r="B28" s="382" t="s">
        <v>3347</v>
      </c>
      <c r="C28" s="378"/>
      <c r="D28" s="4"/>
      <c r="E28" s="4"/>
      <c r="F28" s="4"/>
      <c r="G28" s="4"/>
      <c r="H28" s="4"/>
      <c r="I28" s="4"/>
      <c r="J28" s="4"/>
      <c r="K28" s="4"/>
      <c r="L28" s="4"/>
      <c r="M28" s="4"/>
      <c r="N28" s="4"/>
      <c r="O28" s="4"/>
      <c r="P28" s="4"/>
      <c r="Q28" s="4"/>
    </row>
    <row r="29" spans="1:17" ht="100.5" hidden="1" customHeight="1" x14ac:dyDescent="0.2">
      <c r="A29" s="43" t="s">
        <v>3348</v>
      </c>
      <c r="B29" s="382" t="s">
        <v>3349</v>
      </c>
      <c r="C29" s="378"/>
      <c r="D29" s="4"/>
      <c r="E29" s="4"/>
      <c r="F29" s="4"/>
      <c r="G29" s="4"/>
      <c r="H29" s="4"/>
      <c r="I29" s="4"/>
      <c r="J29" s="4"/>
      <c r="K29" s="4"/>
      <c r="L29" s="4"/>
      <c r="M29" s="4"/>
      <c r="N29" s="4"/>
      <c r="O29" s="4"/>
      <c r="P29" s="4"/>
      <c r="Q29" s="4"/>
    </row>
    <row r="30" spans="1:17" ht="45" hidden="1" customHeight="1" x14ac:dyDescent="0.2">
      <c r="A30" s="43" t="s">
        <v>3350</v>
      </c>
      <c r="B30" s="382" t="s">
        <v>3351</v>
      </c>
      <c r="C30" s="378"/>
      <c r="D30" s="4"/>
      <c r="E30" s="4"/>
      <c r="F30" s="4"/>
      <c r="G30" s="4"/>
      <c r="H30" s="4"/>
      <c r="I30" s="4"/>
      <c r="J30" s="4"/>
      <c r="K30" s="4"/>
      <c r="L30" s="4"/>
      <c r="M30" s="4"/>
      <c r="N30" s="4"/>
      <c r="O30" s="4"/>
      <c r="P30" s="4"/>
      <c r="Q30" s="4"/>
    </row>
    <row r="31" spans="1:17" ht="45" hidden="1" customHeight="1" x14ac:dyDescent="0.2">
      <c r="A31" s="43" t="s">
        <v>3352</v>
      </c>
      <c r="B31" s="382" t="s">
        <v>3353</v>
      </c>
      <c r="C31" s="378"/>
      <c r="D31" s="4"/>
      <c r="E31" s="4"/>
      <c r="F31" s="4"/>
      <c r="G31" s="4"/>
      <c r="H31" s="4"/>
      <c r="I31" s="4"/>
      <c r="J31" s="4"/>
      <c r="K31" s="4"/>
      <c r="L31" s="4"/>
      <c r="M31" s="4"/>
      <c r="N31" s="4"/>
      <c r="O31" s="4"/>
      <c r="P31" s="4"/>
      <c r="Q31" s="4"/>
    </row>
    <row r="32" spans="1:17" ht="45" hidden="1" customHeight="1" x14ac:dyDescent="0.2">
      <c r="A32" s="43" t="s">
        <v>3354</v>
      </c>
      <c r="B32" s="382" t="s">
        <v>3355</v>
      </c>
      <c r="C32" s="378"/>
      <c r="D32" s="4"/>
      <c r="E32" s="4"/>
      <c r="F32" s="4"/>
      <c r="G32" s="4"/>
      <c r="H32" s="4"/>
      <c r="I32" s="4"/>
      <c r="J32" s="4"/>
      <c r="K32" s="4"/>
      <c r="L32" s="4"/>
      <c r="M32" s="4"/>
      <c r="N32" s="4"/>
      <c r="O32" s="4"/>
      <c r="P32" s="4"/>
      <c r="Q32" s="4"/>
    </row>
    <row r="33" spans="1:17" ht="72" hidden="1" customHeight="1" x14ac:dyDescent="0.2">
      <c r="A33" s="43" t="s">
        <v>3356</v>
      </c>
      <c r="B33" s="382" t="s">
        <v>3357</v>
      </c>
      <c r="C33" s="378"/>
      <c r="D33" s="4"/>
      <c r="E33" s="4"/>
      <c r="F33" s="4"/>
      <c r="G33" s="4"/>
      <c r="H33" s="4"/>
      <c r="I33" s="4"/>
      <c r="J33" s="4"/>
      <c r="K33" s="4"/>
      <c r="L33" s="4"/>
      <c r="M33" s="4"/>
      <c r="N33" s="4"/>
      <c r="O33" s="4"/>
      <c r="P33" s="4"/>
      <c r="Q33" s="4"/>
    </row>
    <row r="34" spans="1:17" ht="79.5" hidden="1" customHeight="1" x14ac:dyDescent="0.2">
      <c r="A34" s="43" t="s">
        <v>3358</v>
      </c>
      <c r="B34" s="382" t="s">
        <v>3359</v>
      </c>
      <c r="C34" s="378"/>
      <c r="D34" s="4"/>
      <c r="E34" s="4"/>
      <c r="F34" s="4"/>
      <c r="G34" s="4"/>
      <c r="H34" s="4"/>
      <c r="I34" s="4"/>
      <c r="J34" s="4"/>
      <c r="K34" s="4"/>
      <c r="L34" s="4"/>
      <c r="M34" s="4"/>
      <c r="N34" s="4"/>
      <c r="O34" s="4"/>
      <c r="P34" s="4"/>
      <c r="Q34" s="4"/>
    </row>
    <row r="35" spans="1:17" ht="70.5" hidden="1" customHeight="1" x14ac:dyDescent="0.2">
      <c r="A35" s="43" t="s">
        <v>3360</v>
      </c>
      <c r="B35" s="382" t="s">
        <v>3361</v>
      </c>
      <c r="C35" s="378"/>
      <c r="D35" s="4"/>
      <c r="E35" s="4"/>
      <c r="F35" s="4"/>
      <c r="G35" s="4"/>
      <c r="H35" s="4"/>
      <c r="I35" s="4"/>
      <c r="J35" s="4"/>
      <c r="K35" s="4"/>
      <c r="L35" s="4"/>
      <c r="M35" s="4"/>
      <c r="N35" s="4"/>
      <c r="O35" s="4"/>
      <c r="P35" s="4"/>
      <c r="Q35" s="4"/>
    </row>
    <row r="36" spans="1:17" ht="45.75" hidden="1" customHeight="1" x14ac:dyDescent="0.2">
      <c r="A36" s="43" t="s">
        <v>3362</v>
      </c>
      <c r="B36" s="382" t="s">
        <v>3363</v>
      </c>
      <c r="C36" s="378"/>
      <c r="D36" s="4"/>
      <c r="E36" s="4"/>
      <c r="F36" s="4"/>
      <c r="G36" s="4"/>
      <c r="H36" s="4"/>
      <c r="I36" s="4"/>
      <c r="J36" s="4"/>
      <c r="K36" s="4"/>
      <c r="L36" s="4"/>
      <c r="M36" s="4"/>
      <c r="N36" s="4"/>
      <c r="O36" s="4"/>
      <c r="P36" s="4"/>
      <c r="Q36" s="4"/>
    </row>
    <row r="37" spans="1:17" ht="54.75" hidden="1" customHeight="1" x14ac:dyDescent="0.2">
      <c r="A37" s="43" t="s">
        <v>3364</v>
      </c>
      <c r="B37" s="382" t="s">
        <v>3365</v>
      </c>
      <c r="C37" s="378"/>
      <c r="D37" s="4"/>
      <c r="E37" s="4"/>
      <c r="F37" s="4"/>
      <c r="G37" s="4"/>
      <c r="H37" s="4"/>
      <c r="I37" s="4"/>
      <c r="J37" s="4"/>
      <c r="K37" s="4"/>
      <c r="L37" s="4"/>
      <c r="M37" s="4"/>
      <c r="N37" s="4"/>
      <c r="O37" s="4"/>
      <c r="P37" s="4"/>
      <c r="Q37" s="4"/>
    </row>
    <row r="38" spans="1:17" ht="37.5" hidden="1" customHeight="1" x14ac:dyDescent="0.2">
      <c r="A38" s="43" t="s">
        <v>3366</v>
      </c>
      <c r="B38" s="382" t="s">
        <v>3367</v>
      </c>
      <c r="C38" s="378"/>
      <c r="D38" s="4"/>
      <c r="E38" s="4"/>
      <c r="F38" s="4"/>
      <c r="G38" s="4"/>
      <c r="H38" s="4"/>
      <c r="I38" s="4"/>
      <c r="J38" s="4"/>
      <c r="K38" s="4"/>
      <c r="L38" s="4"/>
      <c r="M38" s="4"/>
      <c r="N38" s="4"/>
      <c r="O38" s="4"/>
      <c r="P38" s="4"/>
      <c r="Q38" s="4"/>
    </row>
    <row r="39" spans="1:17" ht="61.5" hidden="1" customHeight="1" x14ac:dyDescent="0.2">
      <c r="A39" s="43" t="s">
        <v>3368</v>
      </c>
      <c r="B39" s="382" t="s">
        <v>3369</v>
      </c>
      <c r="C39" s="378"/>
      <c r="D39" s="4"/>
      <c r="E39" s="4"/>
      <c r="F39" s="4"/>
      <c r="G39" s="4"/>
      <c r="H39" s="4"/>
      <c r="I39" s="4"/>
      <c r="J39" s="4"/>
      <c r="K39" s="4"/>
      <c r="L39" s="4"/>
      <c r="M39" s="4"/>
      <c r="N39" s="4"/>
      <c r="O39" s="4"/>
      <c r="P39" s="4"/>
      <c r="Q39" s="4"/>
    </row>
    <row r="40" spans="1:17" ht="53.25" hidden="1" customHeight="1" x14ac:dyDescent="0.2">
      <c r="A40" s="43" t="s">
        <v>3370</v>
      </c>
      <c r="B40" s="382" t="s">
        <v>3371</v>
      </c>
      <c r="C40" s="378"/>
      <c r="D40" s="4"/>
      <c r="E40" s="4"/>
      <c r="F40" s="4"/>
      <c r="G40" s="4"/>
      <c r="H40" s="4"/>
      <c r="I40" s="4"/>
      <c r="J40" s="4"/>
      <c r="K40" s="4"/>
      <c r="L40" s="4"/>
      <c r="M40" s="4"/>
      <c r="N40" s="4"/>
      <c r="O40" s="4"/>
      <c r="P40" s="4"/>
      <c r="Q40" s="4"/>
    </row>
    <row r="41" spans="1:17" ht="73.5" hidden="1" customHeight="1" x14ac:dyDescent="0.2">
      <c r="A41" s="43" t="s">
        <v>3372</v>
      </c>
      <c r="B41" s="382" t="s">
        <v>3373</v>
      </c>
      <c r="C41" s="378"/>
      <c r="D41" s="4"/>
      <c r="E41" s="4"/>
      <c r="F41" s="4"/>
      <c r="G41" s="4"/>
      <c r="H41" s="4"/>
      <c r="I41" s="4"/>
      <c r="J41" s="4"/>
      <c r="K41" s="4"/>
      <c r="L41" s="4"/>
      <c r="M41" s="4"/>
      <c r="N41" s="4"/>
      <c r="O41" s="4"/>
      <c r="P41" s="4"/>
      <c r="Q41" s="4"/>
    </row>
    <row r="42" spans="1:17" ht="57.75" hidden="1" customHeight="1" x14ac:dyDescent="0.2">
      <c r="A42" s="43" t="s">
        <v>3374</v>
      </c>
      <c r="B42" s="382" t="s">
        <v>3375</v>
      </c>
      <c r="C42" s="378"/>
      <c r="D42" s="4"/>
      <c r="E42" s="4"/>
      <c r="F42" s="4"/>
      <c r="G42" s="4"/>
      <c r="H42" s="4"/>
      <c r="I42" s="4"/>
      <c r="J42" s="4"/>
      <c r="K42" s="4"/>
      <c r="L42" s="4"/>
      <c r="M42" s="4"/>
      <c r="N42" s="4"/>
      <c r="O42" s="4"/>
      <c r="P42" s="4"/>
      <c r="Q42" s="4"/>
    </row>
    <row r="43" spans="1:17" ht="84" hidden="1" customHeight="1" x14ac:dyDescent="0.2">
      <c r="A43" s="43" t="s">
        <v>3376</v>
      </c>
      <c r="B43" s="382" t="s">
        <v>3377</v>
      </c>
      <c r="C43" s="378"/>
      <c r="D43" s="4"/>
      <c r="E43" s="4"/>
      <c r="F43" s="4"/>
      <c r="G43" s="4"/>
      <c r="H43" s="4"/>
      <c r="I43" s="4"/>
      <c r="J43" s="4"/>
      <c r="K43" s="4"/>
      <c r="L43" s="4"/>
      <c r="M43" s="4"/>
      <c r="N43" s="4"/>
      <c r="O43" s="4"/>
      <c r="P43" s="4"/>
      <c r="Q43" s="4"/>
    </row>
    <row r="44" spans="1:17" ht="48" hidden="1" customHeight="1" x14ac:dyDescent="0.2">
      <c r="A44" s="43" t="s">
        <v>3378</v>
      </c>
      <c r="B44" s="382" t="s">
        <v>3379</v>
      </c>
      <c r="C44" s="378"/>
      <c r="D44" s="4"/>
      <c r="E44" s="4"/>
      <c r="F44" s="4"/>
      <c r="G44" s="4"/>
      <c r="H44" s="4"/>
      <c r="I44" s="4"/>
      <c r="J44" s="4"/>
      <c r="K44" s="4"/>
      <c r="L44" s="4"/>
      <c r="M44" s="4"/>
      <c r="N44" s="4"/>
      <c r="O44" s="4"/>
      <c r="P44" s="4"/>
      <c r="Q44" s="4"/>
    </row>
    <row r="45" spans="1:17" ht="57" hidden="1" customHeight="1" x14ac:dyDescent="0.2">
      <c r="A45" s="43" t="s">
        <v>3380</v>
      </c>
      <c r="B45" s="382" t="s">
        <v>3381</v>
      </c>
      <c r="C45" s="378"/>
      <c r="D45" s="4"/>
      <c r="E45" s="4"/>
      <c r="F45" s="4"/>
      <c r="G45" s="4"/>
      <c r="H45" s="4"/>
      <c r="I45" s="4"/>
      <c r="J45" s="4"/>
      <c r="K45" s="4"/>
      <c r="L45" s="4"/>
      <c r="M45" s="4"/>
      <c r="N45" s="4"/>
      <c r="O45" s="4"/>
      <c r="P45" s="4"/>
      <c r="Q45" s="4"/>
    </row>
    <row r="46" spans="1:17" ht="73.5" hidden="1" customHeight="1" x14ac:dyDescent="0.2">
      <c r="A46" s="43" t="s">
        <v>3382</v>
      </c>
      <c r="B46" s="383" t="s">
        <v>3383</v>
      </c>
      <c r="C46" s="378"/>
      <c r="D46" s="41"/>
      <c r="E46" s="4"/>
      <c r="F46" s="4"/>
      <c r="G46" s="4"/>
      <c r="H46" s="4"/>
      <c r="I46" s="4"/>
      <c r="J46" s="4"/>
      <c r="K46" s="4"/>
      <c r="L46" s="4"/>
      <c r="M46" s="4"/>
      <c r="N46" s="4"/>
      <c r="O46" s="4"/>
      <c r="P46" s="4"/>
      <c r="Q46" s="4"/>
    </row>
    <row r="47" spans="1:17" ht="66" hidden="1" customHeight="1" x14ac:dyDescent="0.2">
      <c r="A47" s="48" t="s">
        <v>3384</v>
      </c>
      <c r="B47" s="384" t="s">
        <v>3385</v>
      </c>
      <c r="C47" s="384"/>
      <c r="D47" s="4"/>
      <c r="E47" s="4"/>
      <c r="F47" s="4"/>
      <c r="G47" s="4"/>
      <c r="H47" s="4"/>
      <c r="I47" s="4"/>
      <c r="J47" s="4"/>
      <c r="K47" s="4"/>
      <c r="L47" s="4"/>
      <c r="M47" s="4"/>
      <c r="N47" s="4"/>
      <c r="O47" s="4"/>
      <c r="P47" s="4"/>
      <c r="Q47" s="4"/>
    </row>
    <row r="48" spans="1:17" ht="123.75" customHeight="1" x14ac:dyDescent="0.2">
      <c r="A48" s="271" t="s">
        <v>3386</v>
      </c>
      <c r="B48" s="381" t="s">
        <v>3387</v>
      </c>
      <c r="C48" s="380"/>
      <c r="D48" s="4"/>
      <c r="E48" s="4"/>
      <c r="F48" s="4"/>
      <c r="G48" s="4"/>
      <c r="H48" s="4"/>
      <c r="I48" s="4"/>
      <c r="J48" s="4"/>
      <c r="K48" s="4"/>
      <c r="L48" s="4"/>
      <c r="M48" s="4"/>
      <c r="N48" s="4"/>
      <c r="O48" s="4"/>
      <c r="P48" s="4"/>
      <c r="Q48" s="4"/>
    </row>
    <row r="49" spans="1:17" ht="34.5" customHeight="1" x14ac:dyDescent="0.2">
      <c r="A49" s="271" t="s">
        <v>3388</v>
      </c>
      <c r="B49" s="379" t="s">
        <v>3389</v>
      </c>
      <c r="C49" s="380"/>
      <c r="D49" s="4"/>
      <c r="E49" s="4"/>
      <c r="F49" s="4"/>
      <c r="G49" s="4"/>
      <c r="H49" s="4"/>
      <c r="I49" s="4"/>
      <c r="J49" s="4"/>
      <c r="K49" s="4"/>
      <c r="L49" s="4"/>
      <c r="M49" s="4"/>
      <c r="N49" s="4"/>
      <c r="O49" s="4"/>
      <c r="P49" s="4"/>
      <c r="Q49" s="4"/>
    </row>
    <row r="50" spans="1:17" ht="34.5" customHeight="1" x14ac:dyDescent="0.2">
      <c r="A50" s="271" t="s">
        <v>3390</v>
      </c>
      <c r="B50" s="379" t="s">
        <v>3391</v>
      </c>
      <c r="C50" s="380"/>
      <c r="D50" s="4"/>
      <c r="E50" s="4"/>
      <c r="F50" s="4"/>
      <c r="G50" s="4"/>
      <c r="H50" s="4"/>
      <c r="I50" s="4"/>
      <c r="J50" s="4"/>
      <c r="K50" s="4"/>
      <c r="L50" s="4"/>
      <c r="M50" s="4"/>
      <c r="N50" s="4"/>
      <c r="O50" s="4"/>
      <c r="P50" s="4"/>
      <c r="Q50" s="4"/>
    </row>
    <row r="51" spans="1:17" ht="31.5" customHeight="1" x14ac:dyDescent="0.2">
      <c r="A51" s="313" t="s">
        <v>3392</v>
      </c>
      <c r="B51" s="377" t="s">
        <v>3393</v>
      </c>
      <c r="C51" s="378"/>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User</cp:lastModifiedBy>
  <cp:lastPrinted>2023-02-10T12:20:08Z</cp:lastPrinted>
  <dcterms:created xsi:type="dcterms:W3CDTF">2022-04-01T05:14:30Z</dcterms:created>
  <dcterms:modified xsi:type="dcterms:W3CDTF">2023-02-10T12:20:11Z</dcterms:modified>
</cp:coreProperties>
</file>